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8850" windowHeight="5505" activeTab="1"/>
  </bookViews>
  <sheets>
    <sheet name="Graph1" sheetId="1" r:id="rId1"/>
    <sheet name="Feuil1" sheetId="2" r:id="rId2"/>
    <sheet name="Feuil2" sheetId="3" r:id="rId3"/>
    <sheet name="Feuil3" sheetId="4" r:id="rId4"/>
  </sheets>
  <definedNames/>
  <calcPr fullCalcOnLoad="1" iterate="1" iterateCount="1000" iterateDelta="0.0001"/>
</workbook>
</file>

<file path=xl/sharedStrings.xml><?xml version="1.0" encoding="utf-8"?>
<sst xmlns="http://schemas.openxmlformats.org/spreadsheetml/2006/main" count="82" uniqueCount="75">
  <si>
    <t>masse début</t>
  </si>
  <si>
    <t>kg</t>
  </si>
  <si>
    <t>masse carburant</t>
  </si>
  <si>
    <t>masse comburants</t>
  </si>
  <si>
    <t>vitesse d'éjection</t>
  </si>
  <si>
    <t>s</t>
  </si>
  <si>
    <t>vitesse</t>
  </si>
  <si>
    <t>force</t>
  </si>
  <si>
    <t>altitude</t>
  </si>
  <si>
    <t>accélération</t>
  </si>
  <si>
    <t>m/s</t>
  </si>
  <si>
    <t>poussée</t>
  </si>
  <si>
    <t>débit massique</t>
  </si>
  <si>
    <t>kg/s</t>
  </si>
  <si>
    <t>masse</t>
  </si>
  <si>
    <t>force/masse</t>
  </si>
  <si>
    <t>celle d'avant+accélération*Dt</t>
  </si>
  <si>
    <t>Dt</t>
  </si>
  <si>
    <t>celle d'avant+ la vitesse * Dt</t>
  </si>
  <si>
    <t>masse du début-(débit massique*temps), conserve la même après aret des moteurs</t>
  </si>
  <si>
    <t>arret des moteurs</t>
  </si>
  <si>
    <t>temps (en s)</t>
  </si>
  <si>
    <t>altitude(en m)</t>
  </si>
  <si>
    <t>vitesse(en m/s)</t>
  </si>
  <si>
    <t>force(en N)</t>
  </si>
  <si>
    <t>masse(en kg)</t>
  </si>
  <si>
    <t>masse de la terre</t>
  </si>
  <si>
    <t>rayon de la terre</t>
  </si>
  <si>
    <t>G</t>
  </si>
  <si>
    <t>N.m².kg^-2</t>
  </si>
  <si>
    <t>m</t>
  </si>
  <si>
    <t>f</t>
  </si>
  <si>
    <t>S=diamètre max?</t>
  </si>
  <si>
    <t>0.5*rhô*Cx*S*v²</t>
  </si>
  <si>
    <t>Cx</t>
  </si>
  <si>
    <t>rhô</t>
  </si>
  <si>
    <t>R</t>
  </si>
  <si>
    <t>Msec</t>
  </si>
  <si>
    <t>P</t>
  </si>
  <si>
    <t>(P(h)*M)/R*t°(h))</t>
  </si>
  <si>
    <t>PV=nRt</t>
  </si>
  <si>
    <t>k</t>
  </si>
  <si>
    <t>Ha (altitude apogée)</t>
  </si>
  <si>
    <t>P(0) moyenne</t>
  </si>
  <si>
    <t>t(0) moyenne</t>
  </si>
  <si>
    <t>g=(G*M)/d²</t>
  </si>
  <si>
    <t>température (en °)</t>
  </si>
  <si>
    <t>pression (en hP)</t>
  </si>
  <si>
    <t>f(ou trainée)</t>
  </si>
  <si>
    <t>kg/mol</t>
  </si>
  <si>
    <t>J/K*mol</t>
  </si>
  <si>
    <t>hPa</t>
  </si>
  <si>
    <t>P(o)*(1-0.00002*h)^5.9</t>
  </si>
  <si>
    <t>Température:</t>
  </si>
  <si>
    <t>de 0 à 11000</t>
  </si>
  <si>
    <t>°C</t>
  </si>
  <si>
    <t>de 11000 à 20000</t>
  </si>
  <si>
    <t>B = p*g*V</t>
  </si>
  <si>
    <t>poussée d'archimède en N</t>
  </si>
  <si>
    <t>poussée d'archimède</t>
  </si>
  <si>
    <t>p=rhô</t>
  </si>
  <si>
    <t>V=volume de fluide déplacé</t>
  </si>
  <si>
    <t>en N</t>
  </si>
  <si>
    <t>hauteur de la fusée</t>
  </si>
  <si>
    <t xml:space="preserve">     -6.5/km</t>
  </si>
  <si>
    <t>Référence température et pression:</t>
  </si>
  <si>
    <t>référence match/Cx</t>
  </si>
  <si>
    <t>poussée-poids-poussé d'archimède</t>
  </si>
  <si>
    <t>altitude (en m)</t>
  </si>
  <si>
    <t>avec notre décomposition:</t>
  </si>
  <si>
    <t>rhô (en kg/m^3)</t>
  </si>
  <si>
    <t>P (en hPa)</t>
  </si>
  <si>
    <t>température (en K)</t>
  </si>
  <si>
    <t>g (en m/s^2)</t>
  </si>
  <si>
    <t>vitesse (en mach)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</si>
</sst>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E+00"/>
    <numFmt numFmtId="167" formatCode="0.000E+00"/>
    <numFmt numFmtId="168" formatCode="0.0E+00"/>
    <numFmt numFmtId="169" formatCode="0E+00"/>
    <numFmt numFmtId="170" formatCode="0.00000E+00"/>
    <numFmt numFmtId="171" formatCode="0.000000E+00"/>
    <numFmt numFmtId="172" formatCode="0.0000000000"/>
    <numFmt numFmtId="173" formatCode="0.000000000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10"/>
      <color indexed="8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66" fontId="0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4" borderId="0" xfId="0" applyFill="1" applyAlignment="1">
      <alignment/>
    </xf>
    <xf numFmtId="179" fontId="0" fillId="3" borderId="0" xfId="0" applyNumberFormat="1" applyFont="1" applyFill="1" applyAlignment="1">
      <alignment/>
    </xf>
    <xf numFmtId="166" fontId="0" fillId="3" borderId="0" xfId="0" applyNumberFormat="1" applyFill="1" applyAlignment="1">
      <alignment/>
    </xf>
    <xf numFmtId="168" fontId="0" fillId="3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2790211"/>
        <c:axId val="48003036"/>
      </c:barChart>
      <c:catAx>
        <c:axId val="12790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003036"/>
        <c:crosses val="autoZero"/>
        <c:auto val="1"/>
        <c:lblOffset val="100"/>
        <c:noMultiLvlLbl val="0"/>
      </c:catAx>
      <c:valAx>
        <c:axId val="480030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7902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Représentation d'une trajectoire (en 2D) du V2 </a:t>
            </a:r>
          </a:p>
        </c:rich>
      </c:tx>
      <c:layout>
        <c:manualLayout>
          <c:xMode val="factor"/>
          <c:yMode val="factor"/>
          <c:x val="0.01025"/>
          <c:y val="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206"/>
          <c:w val="0.914"/>
          <c:h val="0.678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Feuil1!$A$16:$A$414</c:f>
              <c:numCache>
                <c:ptCount val="3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</c:numCache>
            </c:numRef>
          </c:xVal>
          <c:yVal>
            <c:numRef>
              <c:f>Feuil1!$B$16:$B$414</c:f>
              <c:numCache>
                <c:ptCount val="399"/>
                <c:pt idx="0">
                  <c:v>0</c:v>
                </c:pt>
                <c:pt idx="1">
                  <c:v>7.476604452899821</c:v>
                </c:pt>
                <c:pt idx="2">
                  <c:v>22.555844995737175</c:v>
                </c:pt>
                <c:pt idx="3">
                  <c:v>45.36595299887863</c:v>
                </c:pt>
                <c:pt idx="4">
                  <c:v>76.03741541280661</c:v>
                </c:pt>
                <c:pt idx="5">
                  <c:v>114.70303454777296</c:v>
                </c:pt>
                <c:pt idx="6">
                  <c:v>161.497989645893</c:v>
                </c:pt>
                <c:pt idx="7">
                  <c:v>216.5599006816045</c:v>
                </c:pt>
                <c:pt idx="8">
                  <c:v>280.0288945603878</c:v>
                </c:pt>
                <c:pt idx="9">
                  <c:v>352.04767383292756</c:v>
                </c:pt>
                <c:pt idx="10">
                  <c:v>432.76158804840503</c:v>
                </c:pt>
                <c:pt idx="11">
                  <c:v>522.3187078774974</c:v>
                </c:pt>
                <c:pt idx="12">
                  <c:v>620.86990214295</c:v>
                </c:pt>
                <c:pt idx="13">
                  <c:v>728.5689179033049</c:v>
                </c:pt>
                <c:pt idx="14">
                  <c:v>845.5724637435502</c:v>
                </c:pt>
                <c:pt idx="15">
                  <c:v>972.0402964351146</c:v>
                </c:pt>
                <c:pt idx="16">
                  <c:v>1108.1353111368235</c:v>
                </c:pt>
                <c:pt idx="17">
                  <c:v>1254.0236353181817</c:v>
                </c:pt>
                <c:pt idx="18">
                  <c:v>1409.874726596695</c:v>
                </c:pt>
                <c:pt idx="19">
                  <c:v>1575.861474691936</c:v>
                </c:pt>
                <c:pt idx="20">
                  <c:v>1752.1603077107538</c:v>
                </c:pt>
                <c:pt idx="21">
                  <c:v>1938.9513029904504</c:v>
                </c:pt>
                <c:pt idx="22">
                  <c:v>2136.418302740002</c:v>
                </c:pt>
                <c:pt idx="23">
                  <c:v>2344.749034733511</c:v>
                </c:pt>
                <c:pt idx="24">
                  <c:v>2564.135238325127</c:v>
                </c:pt>
                <c:pt idx="25">
                  <c:v>2794.7727960707775</c:v>
                </c:pt>
                <c:pt idx="26">
                  <c:v>3036.861871259226</c:v>
                </c:pt>
                <c:pt idx="27">
                  <c:v>3290.6069343631734</c:v>
                </c:pt>
                <c:pt idx="28">
                  <c:v>3556.2158782615834</c:v>
                </c:pt>
                <c:pt idx="29">
                  <c:v>3833.9011164322783</c:v>
                </c:pt>
                <c:pt idx="30">
                  <c:v>4123.879736759901</c:v>
                </c:pt>
                <c:pt idx="31">
                  <c:v>4426.373664418828</c:v>
                </c:pt>
                <c:pt idx="32">
                  <c:v>4741.6098345235305</c:v>
                </c:pt>
                <c:pt idx="33">
                  <c:v>5069.8203752774825</c:v>
                </c:pt>
                <c:pt idx="34">
                  <c:v>5411.244558257357</c:v>
                </c:pt>
                <c:pt idx="35">
                  <c:v>5766.127986704528</c:v>
                </c:pt>
                <c:pt idx="36">
                  <c:v>6134.722359429908</c:v>
                </c:pt>
                <c:pt idx="37">
                  <c:v>6517.2857038165475</c:v>
                </c:pt>
                <c:pt idx="38">
                  <c:v>6914.082620186693</c:v>
                </c:pt>
                <c:pt idx="39">
                  <c:v>7325.384538177677</c:v>
                </c:pt>
                <c:pt idx="40">
                  <c:v>7751.469985819056</c:v>
                </c:pt>
                <c:pt idx="41">
                  <c:v>8192.624872056596</c:v>
                </c:pt>
                <c:pt idx="42">
                  <c:v>8649.142783527757</c:v>
                </c:pt>
                <c:pt idx="43">
                  <c:v>9121.32529645887</c:v>
                </c:pt>
                <c:pt idx="44">
                  <c:v>9609.482304627203</c:v>
                </c:pt>
                <c:pt idx="45">
                  <c:v>10113.932364412396</c:v>
                </c:pt>
                <c:pt idx="46">
                  <c:v>10635.003058052409</c:v>
                </c:pt>
                <c:pt idx="47">
                  <c:v>11173.031547860204</c:v>
                </c:pt>
                <c:pt idx="48">
                  <c:v>11728.36518560226</c:v>
                </c:pt>
                <c:pt idx="49">
                  <c:v>12301.361570570054</c:v>
                </c:pt>
                <c:pt idx="50">
                  <c:v>12892.388992096905</c:v>
                </c:pt>
                <c:pt idx="51">
                  <c:v>13501.826897133393</c:v>
                </c:pt>
                <c:pt idx="52">
                  <c:v>14130.066384915044</c:v>
                </c:pt>
                <c:pt idx="53">
                  <c:v>14777.510730976042</c:v>
                </c:pt>
                <c:pt idx="54">
                  <c:v>15444.575943006907</c:v>
                </c:pt>
                <c:pt idx="55">
                  <c:v>16131.691351324767</c:v>
                </c:pt>
                <c:pt idx="56">
                  <c:v>16839.300237024512</c:v>
                </c:pt>
                <c:pt idx="57">
                  <c:v>17567.860501210682</c:v>
                </c:pt>
                <c:pt idx="58">
                  <c:v>18317.845379076593</c:v>
                </c:pt>
                <c:pt idx="59">
                  <c:v>19089.744203002378</c:v>
                </c:pt>
                <c:pt idx="60">
                  <c:v>19884.063219291624</c:v>
                </c:pt>
                <c:pt idx="61">
                  <c:v>20701.34108135634</c:v>
                </c:pt>
                <c:pt idx="62">
                  <c:v>21542.118942638263</c:v>
                </c:pt>
                <c:pt idx="63">
                  <c:v>22406.957746413125</c:v>
                </c:pt>
                <c:pt idx="64">
                  <c:v>23296.43933075152</c:v>
                </c:pt>
                <c:pt idx="65">
                  <c:v>24211.167617384253</c:v>
                </c:pt>
                <c:pt idx="66">
                  <c:v>25151.769892593362</c:v>
                </c:pt>
                <c:pt idx="67">
                  <c:v>26118.89818921182</c:v>
                </c:pt>
                <c:pt idx="68">
                  <c:v>27113.230779912694</c:v>
                </c:pt>
                <c:pt idx="69">
                  <c:v>28135.473793223962</c:v>
                </c:pt>
                <c:pt idx="70">
                  <c:v>29186.362965145257</c:v>
                </c:pt>
                <c:pt idx="71">
                  <c:v>30230.221576860775</c:v>
                </c:pt>
                <c:pt idx="72">
                  <c:v>31267.051905347627</c:v>
                </c:pt>
                <c:pt idx="73">
                  <c:v>32296.85621105836</c:v>
                </c:pt>
                <c:pt idx="74">
                  <c:v>33319.63673794888</c:v>
                </c:pt>
                <c:pt idx="75">
                  <c:v>34335.39571350621</c:v>
                </c:pt>
                <c:pt idx="76">
                  <c:v>35344.13534877593</c:v>
                </c:pt>
                <c:pt idx="77">
                  <c:v>36345.85783838951</c:v>
                </c:pt>
                <c:pt idx="78">
                  <c:v>37340.565360591296</c:v>
                </c:pt>
                <c:pt idx="79">
                  <c:v>38328.26007726538</c:v>
                </c:pt>
                <c:pt idx="80">
                  <c:v>39308.944133962184</c:v>
                </c:pt>
                <c:pt idx="81">
                  <c:v>40282.61965992482</c:v>
                </c:pt>
                <c:pt idx="82">
                  <c:v>41249.28876811527</c:v>
                </c:pt>
                <c:pt idx="83">
                  <c:v>42208.953555240325</c:v>
                </c:pt>
                <c:pt idx="84">
                  <c:v>43161.61610177727</c:v>
                </c:pt>
                <c:pt idx="85">
                  <c:v>44107.278471999416</c:v>
                </c:pt>
                <c:pt idx="86">
                  <c:v>45045.94271400137</c:v>
                </c:pt>
                <c:pt idx="87">
                  <c:v>45977.6108597241</c:v>
                </c:pt>
                <c:pt idx="88">
                  <c:v>46902.284924979765</c:v>
                </c:pt>
                <c:pt idx="89">
                  <c:v>47819.96690947638</c:v>
                </c:pt>
                <c:pt idx="90">
                  <c:v>48730.658796842195</c:v>
                </c:pt>
                <c:pt idx="91">
                  <c:v>49634.36255464993</c:v>
                </c:pt>
                <c:pt idx="92">
                  <c:v>50531.08013444074</c:v>
                </c:pt>
                <c:pt idx="93">
                  <c:v>51420.813471748</c:v>
                </c:pt>
                <c:pt idx="94">
                  <c:v>52303.56448612087</c:v>
                </c:pt>
                <c:pt idx="95">
                  <c:v>53179.33508114766</c:v>
                </c:pt>
                <c:pt idx="96">
                  <c:v>54048.127144478945</c:v>
                </c:pt>
                <c:pt idx="97">
                  <c:v>54909.94254785051</c:v>
                </c:pt>
                <c:pt idx="98">
                  <c:v>55764.78314710607</c:v>
                </c:pt>
                <c:pt idx="99">
                  <c:v>56612.65078221981</c:v>
                </c:pt>
                <c:pt idx="100">
                  <c:v>57453.54727731865</c:v>
                </c:pt>
                <c:pt idx="101">
                  <c:v>58287.474440704376</c:v>
                </c:pt>
                <c:pt idx="102">
                  <c:v>59114.43406487551</c:v>
                </c:pt>
                <c:pt idx="103">
                  <c:v>59934.42792654902</c:v>
                </c:pt>
                <c:pt idx="104">
                  <c:v>60747.45778668178</c:v>
                </c:pt>
                <c:pt idx="105">
                  <c:v>61553.52539049186</c:v>
                </c:pt>
                <c:pt idx="106">
                  <c:v>62352.63246747959</c:v>
                </c:pt>
                <c:pt idx="107">
                  <c:v>63144.780731448445</c:v>
                </c:pt>
                <c:pt idx="108">
                  <c:v>63929.97188052569</c:v>
                </c:pt>
                <c:pt idx="109">
                  <c:v>64708.20759718287</c:v>
                </c:pt>
                <c:pt idx="110">
                  <c:v>65479.48954825603</c:v>
                </c:pt>
                <c:pt idx="111">
                  <c:v>66243.81938496584</c:v>
                </c:pt>
                <c:pt idx="112">
                  <c:v>67001.1987429374</c:v>
                </c:pt>
                <c:pt idx="113">
                  <c:v>67751.62924221993</c:v>
                </c:pt>
                <c:pt idx="114">
                  <c:v>68495.11248730624</c:v>
                </c:pt>
                <c:pt idx="115">
                  <c:v>69231.65006715195</c:v>
                </c:pt>
                <c:pt idx="116">
                  <c:v>69961.2435551946</c:v>
                </c:pt>
                <c:pt idx="117">
                  <c:v>70683.89450937252</c:v>
                </c:pt>
                <c:pt idx="118">
                  <c:v>71399.60447214349</c:v>
                </c:pt>
                <c:pt idx="119">
                  <c:v>72108.37497050318</c:v>
                </c:pt>
                <c:pt idx="120">
                  <c:v>72810.20751600347</c:v>
                </c:pt>
                <c:pt idx="121">
                  <c:v>73505.10360477056</c:v>
                </c:pt>
                <c:pt idx="122">
                  <c:v>74193.06471752276</c:v>
                </c:pt>
                <c:pt idx="123">
                  <c:v>74874.09231958832</c:v>
                </c:pt>
                <c:pt idx="124">
                  <c:v>75548.18786092282</c:v>
                </c:pt>
                <c:pt idx="125">
                  <c:v>76215.3527761265</c:v>
                </c:pt>
                <c:pt idx="126">
                  <c:v>76875.58848446143</c:v>
                </c:pt>
                <c:pt idx="127">
                  <c:v>77528.89638986839</c:v>
                </c:pt>
                <c:pt idx="128">
                  <c:v>78175.27788098357</c:v>
                </c:pt>
                <c:pt idx="129">
                  <c:v>78814.73433115521</c:v>
                </c:pt>
                <c:pt idx="130">
                  <c:v>79447.26709845982</c:v>
                </c:pt>
                <c:pt idx="131">
                  <c:v>80072.87752571843</c:v>
                </c:pt>
                <c:pt idx="132">
                  <c:v>80691.56694051254</c:v>
                </c:pt>
                <c:pt idx="133">
                  <c:v>81303.33665519989</c:v>
                </c:pt>
                <c:pt idx="134">
                  <c:v>81908.18796693004</c:v>
                </c:pt>
                <c:pt idx="135">
                  <c:v>82506.12215765979</c:v>
                </c:pt>
                <c:pt idx="136">
                  <c:v>83097.1404941684</c:v>
                </c:pt>
                <c:pt idx="137">
                  <c:v>83681.24422807258</c:v>
                </c:pt>
                <c:pt idx="138">
                  <c:v>84258.43459584138</c:v>
                </c:pt>
                <c:pt idx="139">
                  <c:v>84828.71281881079</c:v>
                </c:pt>
                <c:pt idx="140">
                  <c:v>85392.08010319826</c:v>
                </c:pt>
                <c:pt idx="141">
                  <c:v>85948.53764011693</c:v>
                </c:pt>
                <c:pt idx="142">
                  <c:v>86498.08660558976</c:v>
                </c:pt>
                <c:pt idx="143">
                  <c:v>87040.72816056343</c:v>
                </c:pt>
                <c:pt idx="144">
                  <c:v>87576.46345092205</c:v>
                </c:pt>
                <c:pt idx="145">
                  <c:v>88105.29360750072</c:v>
                </c:pt>
                <c:pt idx="146">
                  <c:v>88627.21974609887</c:v>
                </c:pt>
                <c:pt idx="147">
                  <c:v>89142.24296749347</c:v>
                </c:pt>
                <c:pt idx="148">
                  <c:v>89650.36435745197</c:v>
                </c:pt>
                <c:pt idx="149">
                  <c:v>90151.58498674512</c:v>
                </c:pt>
                <c:pt idx="150">
                  <c:v>90645.90591115963</c:v>
                </c:pt>
                <c:pt idx="151">
                  <c:v>91133.3281715106</c:v>
                </c:pt>
                <c:pt idx="152">
                  <c:v>91613.85279365373</c:v>
                </c:pt>
                <c:pt idx="153">
                  <c:v>92087.48078849747</c:v>
                </c:pt>
                <c:pt idx="154">
                  <c:v>92554.21315201488</c:v>
                </c:pt>
                <c:pt idx="155">
                  <c:v>93014.05086525537</c:v>
                </c:pt>
                <c:pt idx="156">
                  <c:v>93466.9948943562</c:v>
                </c:pt>
                <c:pt idx="157">
                  <c:v>93913.04619055391</c:v>
                </c:pt>
                <c:pt idx="158">
                  <c:v>94352.2056901954</c:v>
                </c:pt>
                <c:pt idx="159">
                  <c:v>94784.47431474902</c:v>
                </c:pt>
                <c:pt idx="160">
                  <c:v>95209.85297081534</c:v>
                </c:pt>
                <c:pt idx="161">
                  <c:v>95628.3425501378</c:v>
                </c:pt>
                <c:pt idx="162">
                  <c:v>96039.94392961316</c:v>
                </c:pt>
                <c:pt idx="163">
                  <c:v>96444.65797130186</c:v>
                </c:pt>
                <c:pt idx="164">
                  <c:v>96842.48552243802</c:v>
                </c:pt>
                <c:pt idx="165">
                  <c:v>97233.42741543942</c:v>
                </c:pt>
                <c:pt idx="166">
                  <c:v>97617.48446791728</c:v>
                </c:pt>
                <c:pt idx="167">
                  <c:v>97994.65748268578</c:v>
                </c:pt>
                <c:pt idx="168">
                  <c:v>98364.9472477715</c:v>
                </c:pt>
                <c:pt idx="169">
                  <c:v>98728.35453642262</c:v>
                </c:pt>
                <c:pt idx="170">
                  <c:v>99084.88010711798</c:v>
                </c:pt>
                <c:pt idx="171">
                  <c:v>99434.52470357594</c:v>
                </c:pt>
                <c:pt idx="172">
                  <c:v>99777.28905476308</c:v>
                </c:pt>
                <c:pt idx="173">
                  <c:v>100113.17387490273</c:v>
                </c:pt>
                <c:pt idx="174">
                  <c:v>100442.1798634833</c:v>
                </c:pt>
                <c:pt idx="175">
                  <c:v>100764.30770526643</c:v>
                </c:pt>
                <c:pt idx="176">
                  <c:v>101079.55807029502</c:v>
                </c:pt>
                <c:pt idx="177">
                  <c:v>101387.93161390105</c:v>
                </c:pt>
                <c:pt idx="178">
                  <c:v>101689.42897671318</c:v>
                </c:pt>
                <c:pt idx="179">
                  <c:v>101984.05078466429</c:v>
                </c:pt>
                <c:pt idx="180">
                  <c:v>102271.7976489987</c:v>
                </c:pt>
                <c:pt idx="181">
                  <c:v>102552.67016627938</c:v>
                </c:pt>
                <c:pt idx="182">
                  <c:v>102826.66891839482</c:v>
                </c:pt>
                <c:pt idx="183">
                  <c:v>103093.79447256585</c:v>
                </c:pt>
                <c:pt idx="184">
                  <c:v>103354.04738135225</c:v>
                </c:pt>
                <c:pt idx="185">
                  <c:v>103607.42818265918</c:v>
                </c:pt>
                <c:pt idx="186">
                  <c:v>103853.93739974339</c:v>
                </c:pt>
                <c:pt idx="187">
                  <c:v>104093.57554121937</c:v>
                </c:pt>
                <c:pt idx="188">
                  <c:v>104326.34310106526</c:v>
                </c:pt>
                <c:pt idx="189">
                  <c:v>104552.24055862852</c:v>
                </c:pt>
                <c:pt idx="190">
                  <c:v>104771.26837863159</c:v>
                </c:pt>
                <c:pt idx="191">
                  <c:v>104983.42701117725</c:v>
                </c:pt>
                <c:pt idx="192">
                  <c:v>105188.71689175382</c:v>
                </c:pt>
                <c:pt idx="193">
                  <c:v>105387.13844124027</c:v>
                </c:pt>
                <c:pt idx="194">
                  <c:v>105578.69206591105</c:v>
                </c:pt>
                <c:pt idx="195">
                  <c:v>105763.37815744083</c:v>
                </c:pt>
                <c:pt idx="196">
                  <c:v>105941.19709290907</c:v>
                </c:pt>
                <c:pt idx="197">
                  <c:v>106112.14923480432</c:v>
                </c:pt>
                <c:pt idx="198">
                  <c:v>106276.23493102849</c:v>
                </c:pt>
                <c:pt idx="199">
                  <c:v>106433.45451490082</c:v>
                </c:pt>
                <c:pt idx="200">
                  <c:v>106583.80830516176</c:v>
                </c:pt>
                <c:pt idx="201">
                  <c:v>106727.29660597669</c:v>
                </c:pt>
                <c:pt idx="202">
                  <c:v>106863.9197069394</c:v>
                </c:pt>
                <c:pt idx="203">
                  <c:v>106993.67788307543</c:v>
                </c:pt>
                <c:pt idx="204">
                  <c:v>107116.57139484528</c:v>
                </c:pt>
                <c:pt idx="205">
                  <c:v>107232.60048814738</c:v>
                </c:pt>
                <c:pt idx="206">
                  <c:v>107341.76539432097</c:v>
                </c:pt>
                <c:pt idx="207">
                  <c:v>107444.06633014872</c:v>
                </c:pt>
                <c:pt idx="208">
                  <c:v>107539.50349785926</c:v>
                </c:pt>
                <c:pt idx="209">
                  <c:v>107628.07708512948</c:v>
                </c:pt>
                <c:pt idx="210">
                  <c:v>107709.7872650867</c:v>
                </c:pt>
                <c:pt idx="211">
                  <c:v>107784.63419631068</c:v>
                </c:pt>
                <c:pt idx="212">
                  <c:v>107852.6180228354</c:v>
                </c:pt>
                <c:pt idx="213">
                  <c:v>107913.73887415072</c:v>
                </c:pt>
                <c:pt idx="214">
                  <c:v>107967.99686520385</c:v>
                </c:pt>
                <c:pt idx="215">
                  <c:v>108015.3920964007</c:v>
                </c:pt>
                <c:pt idx="216">
                  <c:v>108055.92465360695</c:v>
                </c:pt>
                <c:pt idx="217">
                  <c:v>108089.5946081491</c:v>
                </c:pt>
                <c:pt idx="218">
                  <c:v>108116.40201681519</c:v>
                </c:pt>
                <c:pt idx="219">
                  <c:v>108136.3469218555</c:v>
                </c:pt>
                <c:pt idx="220">
                  <c:v>108149.42935098294</c:v>
                </c:pt>
                <c:pt idx="221">
                  <c:v>108155.64931737343</c:v>
                </c:pt>
                <c:pt idx="222">
                  <c:v>108155.00681966596</c:v>
                </c:pt>
                <c:pt idx="223">
                  <c:v>108147.50184196253</c:v>
                </c:pt>
                <c:pt idx="224">
                  <c:v>108133.134353828</c:v>
                </c:pt>
                <c:pt idx="225">
                  <c:v>108111.90431028965</c:v>
                </c:pt>
                <c:pt idx="226">
                  <c:v>108083.81165183666</c:v>
                </c:pt>
                <c:pt idx="227">
                  <c:v>108048.85630441933</c:v>
                </c:pt>
                <c:pt idx="228">
                  <c:v>108007.03817944825</c:v>
                </c:pt>
                <c:pt idx="229">
                  <c:v>107958.35717379322</c:v>
                </c:pt>
                <c:pt idx="230">
                  <c:v>107902.813169782</c:v>
                </c:pt>
                <c:pt idx="231">
                  <c:v>107840.40603519892</c:v>
                </c:pt>
                <c:pt idx="232">
                  <c:v>107771.13562328329</c:v>
                </c:pt>
                <c:pt idx="233">
                  <c:v>107695.00177272769</c:v>
                </c:pt>
                <c:pt idx="234">
                  <c:v>107612.00430767603</c:v>
                </c:pt>
                <c:pt idx="235">
                  <c:v>107522.14303772151</c:v>
                </c:pt>
                <c:pt idx="236">
                  <c:v>107425.41775790432</c:v>
                </c:pt>
                <c:pt idx="237">
                  <c:v>107321.82824870924</c:v>
                </c:pt>
                <c:pt idx="238">
                  <c:v>107211.37427606307</c:v>
                </c:pt>
                <c:pt idx="239">
                  <c:v>107094.05559133184</c:v>
                </c:pt>
                <c:pt idx="240">
                  <c:v>106969.87193131787</c:v>
                </c:pt>
                <c:pt idx="241">
                  <c:v>106838.82301825675</c:v>
                </c:pt>
                <c:pt idx="242">
                  <c:v>106700.90855981396</c:v>
                </c:pt>
                <c:pt idx="243">
                  <c:v>106556.1282490815</c:v>
                </c:pt>
                <c:pt idx="244">
                  <c:v>106404.48176457427</c:v>
                </c:pt>
                <c:pt idx="245">
                  <c:v>106245.96877022626</c:v>
                </c:pt>
                <c:pt idx="246">
                  <c:v>106080.58891538662</c:v>
                </c:pt>
                <c:pt idx="247">
                  <c:v>105908.34183481552</c:v>
                </c:pt>
                <c:pt idx="248">
                  <c:v>105729.22714867991</c:v>
                </c:pt>
                <c:pt idx="249">
                  <c:v>105543.24446254899</c:v>
                </c:pt>
                <c:pt idx="250">
                  <c:v>105350.39336738957</c:v>
                </c:pt>
                <c:pt idx="251">
                  <c:v>105150.67343956133</c:v>
                </c:pt>
                <c:pt idx="252">
                  <c:v>104944.0842408118</c:v>
                </c:pt>
                <c:pt idx="253">
                  <c:v>104730.62531827121</c:v>
                </c:pt>
                <c:pt idx="254">
                  <c:v>104510.29620444716</c:v>
                </c:pt>
                <c:pt idx="255">
                  <c:v>104283.09641721915</c:v>
                </c:pt>
                <c:pt idx="256">
                  <c:v>104049.02545983288</c:v>
                </c:pt>
                <c:pt idx="257">
                  <c:v>103808.08282089446</c:v>
                </c:pt>
                <c:pt idx="258">
                  <c:v>103560.26797436437</c:v>
                </c:pt>
                <c:pt idx="259">
                  <c:v>103305.58037955128</c:v>
                </c:pt>
                <c:pt idx="260">
                  <c:v>103044.01948110569</c:v>
                </c:pt>
                <c:pt idx="261">
                  <c:v>102775.58470901342</c:v>
                </c:pt>
                <c:pt idx="262">
                  <c:v>102500.27547858891</c:v>
                </c:pt>
                <c:pt idx="263">
                  <c:v>102218.09119046832</c:v>
                </c:pt>
                <c:pt idx="264">
                  <c:v>101929.03123060249</c:v>
                </c:pt>
                <c:pt idx="265">
                  <c:v>101633.09497024975</c:v>
                </c:pt>
                <c:pt idx="266">
                  <c:v>101330.2817659685</c:v>
                </c:pt>
                <c:pt idx="267">
                  <c:v>101020.59095960963</c:v>
                </c:pt>
                <c:pt idx="268">
                  <c:v>100704.0218783088</c:v>
                </c:pt>
                <c:pt idx="269">
                  <c:v>100380.57383447853</c:v>
                </c:pt>
                <c:pt idx="270">
                  <c:v>100050.24612580007</c:v>
                </c:pt>
                <c:pt idx="271">
                  <c:v>99713.03803521517</c:v>
                </c:pt>
                <c:pt idx="272">
                  <c:v>99368.94883091762</c:v>
                </c:pt>
                <c:pt idx="273">
                  <c:v>99017.97776634464</c:v>
                </c:pt>
                <c:pt idx="274">
                  <c:v>98660.12408016808</c:v>
                </c:pt>
                <c:pt idx="275">
                  <c:v>98295.38699628547</c:v>
                </c:pt>
                <c:pt idx="276">
                  <c:v>97923.76572381082</c:v>
                </c:pt>
                <c:pt idx="277">
                  <c:v>97545.2594570654</c:v>
                </c:pt>
                <c:pt idx="278">
                  <c:v>97159.86737556815</c:v>
                </c:pt>
                <c:pt idx="279">
                  <c:v>96767.58864402604</c:v>
                </c:pt>
                <c:pt idx="280">
                  <c:v>96368.4224123242</c:v>
                </c:pt>
                <c:pt idx="281">
                  <c:v>95962.36781551594</c:v>
                </c:pt>
                <c:pt idx="282">
                  <c:v>95549.42397381249</c:v>
                </c:pt>
                <c:pt idx="283">
                  <c:v>95129.58999257263</c:v>
                </c:pt>
                <c:pt idx="284">
                  <c:v>94702.86496229214</c:v>
                </c:pt>
                <c:pt idx="285">
                  <c:v>94269.24795859306</c:v>
                </c:pt>
                <c:pt idx="286">
                  <c:v>93828.73804221273</c:v>
                </c:pt>
                <c:pt idx="287">
                  <c:v>93381.33425899275</c:v>
                </c:pt>
                <c:pt idx="288">
                  <c:v>92927.03563986764</c:v>
                </c:pt>
                <c:pt idx="289">
                  <c:v>92465.8412008534</c:v>
                </c:pt>
                <c:pt idx="290">
                  <c:v>91997.74994303593</c:v>
                </c:pt>
                <c:pt idx="291">
                  <c:v>91522.7608525591</c:v>
                </c:pt>
                <c:pt idx="292">
                  <c:v>91040.87290061286</c:v>
                </c:pt>
                <c:pt idx="293">
                  <c:v>90552.08504342094</c:v>
                </c:pt>
                <c:pt idx="294">
                  <c:v>90056.3962222286</c:v>
                </c:pt>
                <c:pt idx="295">
                  <c:v>89553.80536329003</c:v>
                </c:pt>
                <c:pt idx="296">
                  <c:v>89044.31137785557</c:v>
                </c:pt>
                <c:pt idx="297">
                  <c:v>88527.91316215893</c:v>
                </c:pt>
                <c:pt idx="298">
                  <c:v>88004.60959740398</c:v>
                </c:pt>
                <c:pt idx="299">
                  <c:v>87474.3995497515</c:v>
                </c:pt>
                <c:pt idx="300">
                  <c:v>86937.28187030576</c:v>
                </c:pt>
                <c:pt idx="301">
                  <c:v>86393.25539510082</c:v>
                </c:pt>
                <c:pt idx="302">
                  <c:v>85842.31894508672</c:v>
                </c:pt>
                <c:pt idx="303">
                  <c:v>85284.47132611551</c:v>
                </c:pt>
                <c:pt idx="304">
                  <c:v>84719.71132892696</c:v>
                </c:pt>
                <c:pt idx="305">
                  <c:v>84148.03772913424</c:v>
                </c:pt>
                <c:pt idx="306">
                  <c:v>83569.44928720935</c:v>
                </c:pt>
                <c:pt idx="307">
                  <c:v>82983.9447484683</c:v>
                </c:pt>
                <c:pt idx="308">
                  <c:v>82391.52284305623</c:v>
                </c:pt>
                <c:pt idx="309">
                  <c:v>81792.18228593224</c:v>
                </c:pt>
                <c:pt idx="310">
                  <c:v>81185.92177685408</c:v>
                </c:pt>
                <c:pt idx="311">
                  <c:v>80572.74000036264</c:v>
                </c:pt>
                <c:pt idx="312">
                  <c:v>79952.63562576624</c:v>
                </c:pt>
                <c:pt idx="313">
                  <c:v>79325.60730712475</c:v>
                </c:pt>
                <c:pt idx="314">
                  <c:v>78691.65368323353</c:v>
                </c:pt>
                <c:pt idx="315">
                  <c:v>78050.77337760713</c:v>
                </c:pt>
                <c:pt idx="316">
                  <c:v>77402.96499846283</c:v>
                </c:pt>
                <c:pt idx="317">
                  <c:v>76748.22713870405</c:v>
                </c:pt>
                <c:pt idx="318">
                  <c:v>76086.5583759034</c:v>
                </c:pt>
                <c:pt idx="319">
                  <c:v>75417.95727228577</c:v>
                </c:pt>
                <c:pt idx="320">
                  <c:v>74742.422374711</c:v>
                </c:pt>
                <c:pt idx="321">
                  <c:v>74059.9522146565</c:v>
                </c:pt>
                <c:pt idx="322">
                  <c:v>73370.54530819968</c:v>
                </c:pt>
                <c:pt idx="323">
                  <c:v>72674.20015600008</c:v>
                </c:pt>
                <c:pt idx="324">
                  <c:v>71970.91524328137</c:v>
                </c:pt>
                <c:pt idx="325">
                  <c:v>71260.6890398132</c:v>
                </c:pt>
                <c:pt idx="326">
                  <c:v>70543.51999989274</c:v>
                </c:pt>
                <c:pt idx="327">
                  <c:v>69819.40656232618</c:v>
                </c:pt>
                <c:pt idx="328">
                  <c:v>69088.34715040987</c:v>
                </c:pt>
                <c:pt idx="329">
                  <c:v>68350.34017191135</c:v>
                </c:pt>
                <c:pt idx="330">
                  <c:v>67605.38401905018</c:v>
                </c:pt>
                <c:pt idx="331">
                  <c:v>66853.47706847856</c:v>
                </c:pt>
                <c:pt idx="332">
                  <c:v>66094.61768126176</c:v>
                </c:pt>
                <c:pt idx="333">
                  <c:v>65328.80420285831</c:v>
                </c:pt>
                <c:pt idx="334">
                  <c:v>64556.034963100035</c:v>
                </c:pt>
                <c:pt idx="335">
                  <c:v>63776.308276171905</c:v>
                </c:pt>
                <c:pt idx="336">
                  <c:v>62989.62244059161</c:v>
                </c:pt>
                <c:pt idx="337">
                  <c:v>62195.97573918899</c:v>
                </c:pt>
                <c:pt idx="338">
                  <c:v>61395.36643908526</c:v>
                </c:pt>
                <c:pt idx="339">
                  <c:v>60587.79279167202</c:v>
                </c:pt>
                <c:pt idx="340">
                  <c:v>59773.25303259005</c:v>
                </c:pt>
                <c:pt idx="341">
                  <c:v>58951.745381707915</c:v>
                </c:pt>
                <c:pt idx="342">
                  <c:v>58123.26804310037</c:v>
                </c:pt>
                <c:pt idx="343">
                  <c:v>57287.819205026535</c:v>
                </c:pt>
                <c:pt idx="344">
                  <c:v>56445.397039907904</c:v>
                </c:pt>
                <c:pt idx="345">
                  <c:v>55595.9997043061</c:v>
                </c:pt>
                <c:pt idx="346">
                  <c:v>54739.62533890046</c:v>
                </c:pt>
                <c:pt idx="347">
                  <c:v>53876.27206846539</c:v>
                </c:pt>
                <c:pt idx="348">
                  <c:v>53005.93800184751</c:v>
                </c:pt>
                <c:pt idx="349">
                  <c:v>52128.62123194262</c:v>
                </c:pt>
                <c:pt idx="350">
                  <c:v>51244.319835672395</c:v>
                </c:pt>
                <c:pt idx="351">
                  <c:v>50353.03187396095</c:v>
                </c:pt>
                <c:pt idx="352">
                  <c:v>49454.75539171112</c:v>
                </c:pt>
                <c:pt idx="353">
                  <c:v>48549.48841778056</c:v>
                </c:pt>
                <c:pt idx="354">
                  <c:v>47637.22896495763</c:v>
                </c:pt>
                <c:pt idx="355">
                  <c:v>46717.97502993707</c:v>
                </c:pt>
                <c:pt idx="356">
                  <c:v>45791.724593295454</c:v>
                </c:pt>
                <c:pt idx="357">
                  <c:v>44858.475619466415</c:v>
                </c:pt>
                <c:pt idx="358">
                  <c:v>43918.226056715685</c:v>
                </c:pt>
                <c:pt idx="359">
                  <c:v>42970.9738371159</c:v>
                </c:pt>
                <c:pt idx="360">
                  <c:v>42016.71687652116</c:v>
                </c:pt>
                <c:pt idx="361">
                  <c:v>41055.45307454144</c:v>
                </c:pt>
                <c:pt idx="362">
                  <c:v>40087.18031451671</c:v>
                </c:pt>
                <c:pt idx="363">
                  <c:v>39111.89646349088</c:v>
                </c:pt>
                <c:pt idx="364">
                  <c:v>38129.59937218549</c:v>
                </c:pt>
                <c:pt idx="365">
                  <c:v>37140.28687497324</c:v>
                </c:pt>
                <c:pt idx="366">
                  <c:v>36143.95678985119</c:v>
                </c:pt>
                <c:pt idx="367">
                  <c:v>35140.60691841386</c:v>
                </c:pt>
                <c:pt idx="368">
                  <c:v>34130.23504582602</c:v>
                </c:pt>
                <c:pt idx="369">
                  <c:v>33112.838940795285</c:v>
                </c:pt>
                <c:pt idx="370">
                  <c:v>32088.416355544487</c:v>
                </c:pt>
                <c:pt idx="371">
                  <c:v>31056.965025783804</c:v>
                </c:pt>
                <c:pt idx="372">
                  <c:v>30018.48267068269</c:v>
                </c:pt>
                <c:pt idx="373">
                  <c:v>28972.966992841542</c:v>
                </c:pt>
                <c:pt idx="374">
                  <c:v>27920.41567826317</c:v>
                </c:pt>
                <c:pt idx="375">
                  <c:v>26860.826396324002</c:v>
                </c:pt>
                <c:pt idx="376">
                  <c:v>25794.196799745107</c:v>
                </c:pt>
                <c:pt idx="377">
                  <c:v>24720.52452456292</c:v>
                </c:pt>
                <c:pt idx="378">
                  <c:v>23639.807190099804</c:v>
                </c:pt>
                <c:pt idx="379">
                  <c:v>22552.042398934333</c:v>
                </c:pt>
                <c:pt idx="380">
                  <c:v>21457.227736871344</c:v>
                </c:pt>
                <c:pt idx="381">
                  <c:v>20355.360772911776</c:v>
                </c:pt>
                <c:pt idx="382">
                  <c:v>19246.406703500914</c:v>
                </c:pt>
                <c:pt idx="383">
                  <c:v>18130.355289080115</c:v>
                </c:pt>
                <c:pt idx="384">
                  <c:v>17007.194707693234</c:v>
                </c:pt>
                <c:pt idx="385">
                  <c:v>15876.911295675209</c:v>
                </c:pt>
                <c:pt idx="386">
                  <c:v>14739.489253840477</c:v>
                </c:pt>
                <c:pt idx="387">
                  <c:v>13594.910315586827</c:v>
                </c:pt>
                <c:pt idx="388">
                  <c:v>12443.15337304572</c:v>
                </c:pt>
                <c:pt idx="389">
                  <c:v>11284.19527902668</c:v>
                </c:pt>
                <c:pt idx="390">
                  <c:v>10118.010887592482</c:v>
                </c:pt>
                <c:pt idx="391">
                  <c:v>8944.573141636989</c:v>
                </c:pt>
                <c:pt idx="392">
                  <c:v>7763.851612313927</c:v>
                </c:pt>
                <c:pt idx="393">
                  <c:v>6575.812110808476</c:v>
                </c:pt>
                <c:pt idx="394">
                  <c:v>5380.416261704454</c:v>
                </c:pt>
                <c:pt idx="395">
                  <c:v>4177.6210344421215</c:v>
                </c:pt>
                <c:pt idx="396">
                  <c:v>2967.3782290009817</c:v>
                </c:pt>
                <c:pt idx="397">
                  <c:v>1749.6339115307433</c:v>
                </c:pt>
                <c:pt idx="398">
                  <c:v>524.3277951830289</c:v>
                </c:pt>
              </c:numCache>
            </c:numRef>
          </c:yVal>
          <c:smooth val="1"/>
        </c:ser>
        <c:axId val="29374141"/>
        <c:axId val="63040678"/>
      </c:scatterChart>
      <c:valAx>
        <c:axId val="29374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(en seconde)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40678"/>
        <c:crosses val="autoZero"/>
        <c:crossBetween val="midCat"/>
        <c:dispUnits/>
      </c:valAx>
      <c:valAx>
        <c:axId val="63040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altitude (en mètre)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741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vitesse en fonction du temps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Feuil1!$A$16:$A$414</c:f>
              <c:numCache>
                <c:ptCount val="399"/>
                <c:pt idx="0">
                  <c:v>0</c:v>
                </c:pt>
                <c:pt idx="1">
                  <c:v>0.85</c:v>
                </c:pt>
                <c:pt idx="2">
                  <c:v>1.7</c:v>
                </c:pt>
                <c:pt idx="3">
                  <c:v>2.55</c:v>
                </c:pt>
                <c:pt idx="4">
                  <c:v>3.4</c:v>
                </c:pt>
                <c:pt idx="5">
                  <c:v>4.25</c:v>
                </c:pt>
                <c:pt idx="6">
                  <c:v>5.1</c:v>
                </c:pt>
                <c:pt idx="7">
                  <c:v>5.949999999999999</c:v>
                </c:pt>
                <c:pt idx="8">
                  <c:v>6.799999999999999</c:v>
                </c:pt>
                <c:pt idx="9">
                  <c:v>7.649999999999999</c:v>
                </c:pt>
                <c:pt idx="10">
                  <c:v>8.499999999999998</c:v>
                </c:pt>
                <c:pt idx="11">
                  <c:v>9.349999999999998</c:v>
                </c:pt>
                <c:pt idx="12">
                  <c:v>10.199999999999998</c:v>
                </c:pt>
                <c:pt idx="13">
                  <c:v>11.049999999999997</c:v>
                </c:pt>
                <c:pt idx="14">
                  <c:v>11.899999999999997</c:v>
                </c:pt>
                <c:pt idx="15">
                  <c:v>12.749999999999996</c:v>
                </c:pt>
                <c:pt idx="16">
                  <c:v>13.599999999999996</c:v>
                </c:pt>
                <c:pt idx="17">
                  <c:v>14.449999999999996</c:v>
                </c:pt>
                <c:pt idx="18">
                  <c:v>15.299999999999995</c:v>
                </c:pt>
                <c:pt idx="19">
                  <c:v>16.149999999999995</c:v>
                </c:pt>
                <c:pt idx="20">
                  <c:v>16.999999999999996</c:v>
                </c:pt>
                <c:pt idx="21">
                  <c:v>17.849999999999998</c:v>
                </c:pt>
                <c:pt idx="22">
                  <c:v>18.7</c:v>
                </c:pt>
                <c:pt idx="23">
                  <c:v>19.55</c:v>
                </c:pt>
                <c:pt idx="24">
                  <c:v>20.400000000000002</c:v>
                </c:pt>
                <c:pt idx="25">
                  <c:v>21.250000000000004</c:v>
                </c:pt>
                <c:pt idx="26">
                  <c:v>22.100000000000005</c:v>
                </c:pt>
                <c:pt idx="27">
                  <c:v>22.950000000000006</c:v>
                </c:pt>
                <c:pt idx="28">
                  <c:v>23.800000000000008</c:v>
                </c:pt>
                <c:pt idx="29">
                  <c:v>24.65000000000001</c:v>
                </c:pt>
                <c:pt idx="30">
                  <c:v>25.50000000000001</c:v>
                </c:pt>
                <c:pt idx="31">
                  <c:v>26.350000000000012</c:v>
                </c:pt>
                <c:pt idx="32">
                  <c:v>27.200000000000014</c:v>
                </c:pt>
                <c:pt idx="33">
                  <c:v>28.050000000000015</c:v>
                </c:pt>
                <c:pt idx="34">
                  <c:v>28.900000000000016</c:v>
                </c:pt>
                <c:pt idx="35">
                  <c:v>29.750000000000018</c:v>
                </c:pt>
                <c:pt idx="36">
                  <c:v>30.60000000000002</c:v>
                </c:pt>
                <c:pt idx="37">
                  <c:v>31.45000000000002</c:v>
                </c:pt>
                <c:pt idx="38">
                  <c:v>32.30000000000002</c:v>
                </c:pt>
                <c:pt idx="39">
                  <c:v>33.15000000000002</c:v>
                </c:pt>
                <c:pt idx="40">
                  <c:v>34.00000000000002</c:v>
                </c:pt>
                <c:pt idx="41">
                  <c:v>34.85000000000002</c:v>
                </c:pt>
                <c:pt idx="42">
                  <c:v>35.700000000000024</c:v>
                </c:pt>
                <c:pt idx="43">
                  <c:v>36.550000000000026</c:v>
                </c:pt>
                <c:pt idx="44">
                  <c:v>37.40000000000003</c:v>
                </c:pt>
                <c:pt idx="45">
                  <c:v>38.25000000000003</c:v>
                </c:pt>
                <c:pt idx="46">
                  <c:v>39.10000000000003</c:v>
                </c:pt>
                <c:pt idx="47">
                  <c:v>39.95000000000003</c:v>
                </c:pt>
                <c:pt idx="48">
                  <c:v>40.80000000000003</c:v>
                </c:pt>
                <c:pt idx="49">
                  <c:v>41.650000000000034</c:v>
                </c:pt>
                <c:pt idx="50">
                  <c:v>42.500000000000036</c:v>
                </c:pt>
                <c:pt idx="51">
                  <c:v>43.35000000000004</c:v>
                </c:pt>
                <c:pt idx="52">
                  <c:v>44.20000000000004</c:v>
                </c:pt>
                <c:pt idx="53">
                  <c:v>45.05000000000004</c:v>
                </c:pt>
                <c:pt idx="54">
                  <c:v>45.90000000000004</c:v>
                </c:pt>
                <c:pt idx="55">
                  <c:v>46.75000000000004</c:v>
                </c:pt>
                <c:pt idx="56">
                  <c:v>47.600000000000044</c:v>
                </c:pt>
                <c:pt idx="57">
                  <c:v>48.450000000000045</c:v>
                </c:pt>
                <c:pt idx="58">
                  <c:v>49.30000000000005</c:v>
                </c:pt>
                <c:pt idx="59">
                  <c:v>50.15000000000005</c:v>
                </c:pt>
                <c:pt idx="60">
                  <c:v>51.00000000000005</c:v>
                </c:pt>
                <c:pt idx="61">
                  <c:v>51.85000000000005</c:v>
                </c:pt>
                <c:pt idx="62">
                  <c:v>52.70000000000005</c:v>
                </c:pt>
                <c:pt idx="63">
                  <c:v>53.550000000000054</c:v>
                </c:pt>
                <c:pt idx="64">
                  <c:v>54.400000000000055</c:v>
                </c:pt>
                <c:pt idx="65">
                  <c:v>55.25000000000006</c:v>
                </c:pt>
                <c:pt idx="66">
                  <c:v>56.10000000000006</c:v>
                </c:pt>
                <c:pt idx="67">
                  <c:v>56.95000000000006</c:v>
                </c:pt>
                <c:pt idx="68">
                  <c:v>57.80000000000006</c:v>
                </c:pt>
                <c:pt idx="69">
                  <c:v>58.65000000000006</c:v>
                </c:pt>
                <c:pt idx="70">
                  <c:v>59.500000000000064</c:v>
                </c:pt>
                <c:pt idx="71">
                  <c:v>60.350000000000065</c:v>
                </c:pt>
                <c:pt idx="72">
                  <c:v>61.20000000000007</c:v>
                </c:pt>
                <c:pt idx="73">
                  <c:v>62.05000000000007</c:v>
                </c:pt>
                <c:pt idx="74">
                  <c:v>62.90000000000007</c:v>
                </c:pt>
                <c:pt idx="75">
                  <c:v>63.75000000000007</c:v>
                </c:pt>
                <c:pt idx="76">
                  <c:v>64.60000000000007</c:v>
                </c:pt>
                <c:pt idx="77">
                  <c:v>65.45000000000006</c:v>
                </c:pt>
                <c:pt idx="78">
                  <c:v>66.30000000000005</c:v>
                </c:pt>
                <c:pt idx="79">
                  <c:v>67.15000000000005</c:v>
                </c:pt>
                <c:pt idx="80">
                  <c:v>68.00000000000004</c:v>
                </c:pt>
                <c:pt idx="81">
                  <c:v>68.85000000000004</c:v>
                </c:pt>
                <c:pt idx="82">
                  <c:v>69.70000000000003</c:v>
                </c:pt>
                <c:pt idx="83">
                  <c:v>70.55000000000003</c:v>
                </c:pt>
                <c:pt idx="84">
                  <c:v>71.40000000000002</c:v>
                </c:pt>
                <c:pt idx="85">
                  <c:v>72.25000000000001</c:v>
                </c:pt>
                <c:pt idx="86">
                  <c:v>73.10000000000001</c:v>
                </c:pt>
                <c:pt idx="87">
                  <c:v>73.95</c:v>
                </c:pt>
                <c:pt idx="88">
                  <c:v>74.8</c:v>
                </c:pt>
                <c:pt idx="89">
                  <c:v>75.64999999999999</c:v>
                </c:pt>
                <c:pt idx="90">
                  <c:v>76.49999999999999</c:v>
                </c:pt>
                <c:pt idx="91">
                  <c:v>77.34999999999998</c:v>
                </c:pt>
                <c:pt idx="92">
                  <c:v>78.19999999999997</c:v>
                </c:pt>
                <c:pt idx="93">
                  <c:v>79.04999999999997</c:v>
                </c:pt>
                <c:pt idx="94">
                  <c:v>79.89999999999996</c:v>
                </c:pt>
                <c:pt idx="95">
                  <c:v>80.74999999999996</c:v>
                </c:pt>
                <c:pt idx="96">
                  <c:v>81.59999999999995</c:v>
                </c:pt>
                <c:pt idx="97">
                  <c:v>82.44999999999995</c:v>
                </c:pt>
                <c:pt idx="98">
                  <c:v>83.29999999999994</c:v>
                </c:pt>
                <c:pt idx="99">
                  <c:v>84.14999999999993</c:v>
                </c:pt>
                <c:pt idx="100">
                  <c:v>84.99999999999993</c:v>
                </c:pt>
                <c:pt idx="101">
                  <c:v>85.84999999999992</c:v>
                </c:pt>
                <c:pt idx="102">
                  <c:v>86.69999999999992</c:v>
                </c:pt>
                <c:pt idx="103">
                  <c:v>87.54999999999991</c:v>
                </c:pt>
                <c:pt idx="104">
                  <c:v>88.3999999999999</c:v>
                </c:pt>
                <c:pt idx="105">
                  <c:v>89.2499999999999</c:v>
                </c:pt>
                <c:pt idx="106">
                  <c:v>90.0999999999999</c:v>
                </c:pt>
                <c:pt idx="107">
                  <c:v>90.94999999999989</c:v>
                </c:pt>
                <c:pt idx="108">
                  <c:v>91.79999999999988</c:v>
                </c:pt>
                <c:pt idx="109">
                  <c:v>92.64999999999988</c:v>
                </c:pt>
                <c:pt idx="110">
                  <c:v>93.49999999999987</c:v>
                </c:pt>
                <c:pt idx="111">
                  <c:v>94.34999999999987</c:v>
                </c:pt>
                <c:pt idx="112">
                  <c:v>95.19999999999986</c:v>
                </c:pt>
                <c:pt idx="113">
                  <c:v>96.04999999999986</c:v>
                </c:pt>
                <c:pt idx="114">
                  <c:v>96.89999999999985</c:v>
                </c:pt>
                <c:pt idx="115">
                  <c:v>97.74999999999984</c:v>
                </c:pt>
                <c:pt idx="116">
                  <c:v>98.59999999999984</c:v>
                </c:pt>
                <c:pt idx="117">
                  <c:v>99.44999999999983</c:v>
                </c:pt>
                <c:pt idx="118">
                  <c:v>100.29999999999983</c:v>
                </c:pt>
                <c:pt idx="119">
                  <c:v>101.14999999999982</c:v>
                </c:pt>
                <c:pt idx="120">
                  <c:v>101.99999999999982</c:v>
                </c:pt>
                <c:pt idx="121">
                  <c:v>102.84999999999981</c:v>
                </c:pt>
                <c:pt idx="122">
                  <c:v>103.6999999999998</c:v>
                </c:pt>
                <c:pt idx="123">
                  <c:v>104.5499999999998</c:v>
                </c:pt>
                <c:pt idx="124">
                  <c:v>105.39999999999979</c:v>
                </c:pt>
                <c:pt idx="125">
                  <c:v>106.24999999999979</c:v>
                </c:pt>
                <c:pt idx="126">
                  <c:v>107.09999999999978</c:v>
                </c:pt>
                <c:pt idx="127">
                  <c:v>107.94999999999978</c:v>
                </c:pt>
                <c:pt idx="128">
                  <c:v>108.79999999999977</c:v>
                </c:pt>
                <c:pt idx="129">
                  <c:v>109.64999999999976</c:v>
                </c:pt>
                <c:pt idx="130">
                  <c:v>110.49999999999976</c:v>
                </c:pt>
                <c:pt idx="131">
                  <c:v>111.34999999999975</c:v>
                </c:pt>
                <c:pt idx="132">
                  <c:v>112.19999999999975</c:v>
                </c:pt>
                <c:pt idx="133">
                  <c:v>113.04999999999974</c:v>
                </c:pt>
                <c:pt idx="134">
                  <c:v>113.89999999999974</c:v>
                </c:pt>
                <c:pt idx="135">
                  <c:v>114.74999999999973</c:v>
                </c:pt>
                <c:pt idx="136">
                  <c:v>115.59999999999972</c:v>
                </c:pt>
                <c:pt idx="137">
                  <c:v>116.44999999999972</c:v>
                </c:pt>
                <c:pt idx="138">
                  <c:v>117.29999999999971</c:v>
                </c:pt>
                <c:pt idx="139">
                  <c:v>118.14999999999971</c:v>
                </c:pt>
                <c:pt idx="140">
                  <c:v>118.9999999999997</c:v>
                </c:pt>
                <c:pt idx="141">
                  <c:v>119.8499999999997</c:v>
                </c:pt>
                <c:pt idx="142">
                  <c:v>120.69999999999969</c:v>
                </c:pt>
                <c:pt idx="143">
                  <c:v>121.54999999999968</c:v>
                </c:pt>
                <c:pt idx="144">
                  <c:v>122.39999999999968</c:v>
                </c:pt>
                <c:pt idx="145">
                  <c:v>123.24999999999967</c:v>
                </c:pt>
                <c:pt idx="146">
                  <c:v>124.09999999999967</c:v>
                </c:pt>
                <c:pt idx="147">
                  <c:v>124.94999999999966</c:v>
                </c:pt>
                <c:pt idx="148">
                  <c:v>125.79999999999966</c:v>
                </c:pt>
                <c:pt idx="149">
                  <c:v>126.64999999999965</c:v>
                </c:pt>
                <c:pt idx="150">
                  <c:v>127.49999999999964</c:v>
                </c:pt>
                <c:pt idx="151">
                  <c:v>128.34999999999965</c:v>
                </c:pt>
                <c:pt idx="152">
                  <c:v>129.19999999999965</c:v>
                </c:pt>
                <c:pt idx="153">
                  <c:v>130.04999999999964</c:v>
                </c:pt>
                <c:pt idx="154">
                  <c:v>130.89999999999964</c:v>
                </c:pt>
                <c:pt idx="155">
                  <c:v>131.74999999999963</c:v>
                </c:pt>
                <c:pt idx="156">
                  <c:v>132.59999999999962</c:v>
                </c:pt>
                <c:pt idx="157">
                  <c:v>133.44999999999962</c:v>
                </c:pt>
                <c:pt idx="158">
                  <c:v>134.2999999999996</c:v>
                </c:pt>
                <c:pt idx="159">
                  <c:v>135.1499999999996</c:v>
                </c:pt>
                <c:pt idx="160">
                  <c:v>135.9999999999996</c:v>
                </c:pt>
                <c:pt idx="161">
                  <c:v>136.8499999999996</c:v>
                </c:pt>
                <c:pt idx="162">
                  <c:v>137.6999999999996</c:v>
                </c:pt>
                <c:pt idx="163">
                  <c:v>138.54999999999959</c:v>
                </c:pt>
                <c:pt idx="164">
                  <c:v>139.39999999999958</c:v>
                </c:pt>
                <c:pt idx="165">
                  <c:v>140.24999999999957</c:v>
                </c:pt>
                <c:pt idx="166">
                  <c:v>141.09999999999957</c:v>
                </c:pt>
                <c:pt idx="167">
                  <c:v>141.94999999999956</c:v>
                </c:pt>
                <c:pt idx="168">
                  <c:v>142.79999999999956</c:v>
                </c:pt>
                <c:pt idx="169">
                  <c:v>143.64999999999955</c:v>
                </c:pt>
                <c:pt idx="170">
                  <c:v>144.49999999999955</c:v>
                </c:pt>
                <c:pt idx="171">
                  <c:v>145.34999999999954</c:v>
                </c:pt>
                <c:pt idx="172">
                  <c:v>146.19999999999953</c:v>
                </c:pt>
                <c:pt idx="173">
                  <c:v>147.04999999999953</c:v>
                </c:pt>
                <c:pt idx="174">
                  <c:v>147.89999999999952</c:v>
                </c:pt>
                <c:pt idx="175">
                  <c:v>148.74999999999952</c:v>
                </c:pt>
                <c:pt idx="176">
                  <c:v>149.5999999999995</c:v>
                </c:pt>
                <c:pt idx="177">
                  <c:v>150.4499999999995</c:v>
                </c:pt>
                <c:pt idx="178">
                  <c:v>151.2999999999995</c:v>
                </c:pt>
                <c:pt idx="179">
                  <c:v>152.1499999999995</c:v>
                </c:pt>
                <c:pt idx="180">
                  <c:v>152.9999999999995</c:v>
                </c:pt>
                <c:pt idx="181">
                  <c:v>153.84999999999948</c:v>
                </c:pt>
                <c:pt idx="182">
                  <c:v>154.69999999999948</c:v>
                </c:pt>
                <c:pt idx="183">
                  <c:v>155.54999999999947</c:v>
                </c:pt>
                <c:pt idx="184">
                  <c:v>156.39999999999947</c:v>
                </c:pt>
                <c:pt idx="185">
                  <c:v>157.24999999999946</c:v>
                </c:pt>
                <c:pt idx="186">
                  <c:v>158.09999999999945</c:v>
                </c:pt>
                <c:pt idx="187">
                  <c:v>158.94999999999945</c:v>
                </c:pt>
                <c:pt idx="188">
                  <c:v>159.79999999999944</c:v>
                </c:pt>
                <c:pt idx="189">
                  <c:v>160.64999999999944</c:v>
                </c:pt>
                <c:pt idx="190">
                  <c:v>161.49999999999943</c:v>
                </c:pt>
                <c:pt idx="191">
                  <c:v>162.34999999999943</c:v>
                </c:pt>
                <c:pt idx="192">
                  <c:v>163.19999999999942</c:v>
                </c:pt>
                <c:pt idx="193">
                  <c:v>164.04999999999941</c:v>
                </c:pt>
                <c:pt idx="194">
                  <c:v>164.8999999999994</c:v>
                </c:pt>
                <c:pt idx="195">
                  <c:v>165.7499999999994</c:v>
                </c:pt>
                <c:pt idx="196">
                  <c:v>166.5999999999994</c:v>
                </c:pt>
                <c:pt idx="197">
                  <c:v>167.4499999999994</c:v>
                </c:pt>
                <c:pt idx="198">
                  <c:v>168.2999999999994</c:v>
                </c:pt>
                <c:pt idx="199">
                  <c:v>169.14999999999938</c:v>
                </c:pt>
                <c:pt idx="200">
                  <c:v>169.99999999999937</c:v>
                </c:pt>
                <c:pt idx="201">
                  <c:v>170.84999999999937</c:v>
                </c:pt>
                <c:pt idx="202">
                  <c:v>171.69999999999936</c:v>
                </c:pt>
                <c:pt idx="203">
                  <c:v>172.54999999999936</c:v>
                </c:pt>
                <c:pt idx="204">
                  <c:v>173.39999999999935</c:v>
                </c:pt>
                <c:pt idx="205">
                  <c:v>174.24999999999935</c:v>
                </c:pt>
                <c:pt idx="206">
                  <c:v>175.09999999999934</c:v>
                </c:pt>
                <c:pt idx="207">
                  <c:v>175.94999999999933</c:v>
                </c:pt>
                <c:pt idx="208">
                  <c:v>176.79999999999933</c:v>
                </c:pt>
                <c:pt idx="209">
                  <c:v>177.64999999999932</c:v>
                </c:pt>
                <c:pt idx="210">
                  <c:v>178.49999999999932</c:v>
                </c:pt>
                <c:pt idx="211">
                  <c:v>179.3499999999993</c:v>
                </c:pt>
                <c:pt idx="212">
                  <c:v>180.1999999999993</c:v>
                </c:pt>
                <c:pt idx="213">
                  <c:v>181.0499999999993</c:v>
                </c:pt>
                <c:pt idx="214">
                  <c:v>181.8999999999993</c:v>
                </c:pt>
                <c:pt idx="215">
                  <c:v>182.7499999999993</c:v>
                </c:pt>
                <c:pt idx="216">
                  <c:v>183.59999999999928</c:v>
                </c:pt>
                <c:pt idx="217">
                  <c:v>184.44999999999928</c:v>
                </c:pt>
                <c:pt idx="218">
                  <c:v>185.29999999999927</c:v>
                </c:pt>
                <c:pt idx="219">
                  <c:v>186.14999999999927</c:v>
                </c:pt>
                <c:pt idx="220">
                  <c:v>186.99999999999926</c:v>
                </c:pt>
                <c:pt idx="221">
                  <c:v>187.84999999999926</c:v>
                </c:pt>
                <c:pt idx="222">
                  <c:v>188.69999999999925</c:v>
                </c:pt>
                <c:pt idx="223">
                  <c:v>189.54999999999924</c:v>
                </c:pt>
                <c:pt idx="224">
                  <c:v>190.39999999999924</c:v>
                </c:pt>
                <c:pt idx="225">
                  <c:v>191.24999999999923</c:v>
                </c:pt>
                <c:pt idx="226">
                  <c:v>192.09999999999923</c:v>
                </c:pt>
                <c:pt idx="227">
                  <c:v>192.94999999999922</c:v>
                </c:pt>
                <c:pt idx="228">
                  <c:v>193.79999999999922</c:v>
                </c:pt>
                <c:pt idx="229">
                  <c:v>194.6499999999992</c:v>
                </c:pt>
                <c:pt idx="230">
                  <c:v>195.4999999999992</c:v>
                </c:pt>
                <c:pt idx="231">
                  <c:v>196.3499999999992</c:v>
                </c:pt>
                <c:pt idx="232">
                  <c:v>197.1999999999992</c:v>
                </c:pt>
                <c:pt idx="233">
                  <c:v>198.0499999999992</c:v>
                </c:pt>
                <c:pt idx="234">
                  <c:v>198.89999999999918</c:v>
                </c:pt>
                <c:pt idx="235">
                  <c:v>199.74999999999918</c:v>
                </c:pt>
                <c:pt idx="236">
                  <c:v>200.59999999999917</c:v>
                </c:pt>
                <c:pt idx="237">
                  <c:v>201.44999999999916</c:v>
                </c:pt>
                <c:pt idx="238">
                  <c:v>202.29999999999916</c:v>
                </c:pt>
                <c:pt idx="239">
                  <c:v>203.14999999999915</c:v>
                </c:pt>
                <c:pt idx="240">
                  <c:v>203.99999999999915</c:v>
                </c:pt>
                <c:pt idx="241">
                  <c:v>204.84999999999914</c:v>
                </c:pt>
                <c:pt idx="242">
                  <c:v>205.69999999999914</c:v>
                </c:pt>
                <c:pt idx="243">
                  <c:v>206.54999999999913</c:v>
                </c:pt>
                <c:pt idx="244">
                  <c:v>207.39999999999912</c:v>
                </c:pt>
                <c:pt idx="245">
                  <c:v>208.24999999999912</c:v>
                </c:pt>
                <c:pt idx="246">
                  <c:v>209.0999999999991</c:v>
                </c:pt>
                <c:pt idx="247">
                  <c:v>209.9499999999991</c:v>
                </c:pt>
                <c:pt idx="248">
                  <c:v>210.7999999999991</c:v>
                </c:pt>
                <c:pt idx="249">
                  <c:v>211.6499999999991</c:v>
                </c:pt>
                <c:pt idx="250">
                  <c:v>212.4999999999991</c:v>
                </c:pt>
                <c:pt idx="251">
                  <c:v>213.34999999999908</c:v>
                </c:pt>
                <c:pt idx="252">
                  <c:v>214.19999999999908</c:v>
                </c:pt>
                <c:pt idx="253">
                  <c:v>215.04999999999907</c:v>
                </c:pt>
                <c:pt idx="254">
                  <c:v>215.89999999999907</c:v>
                </c:pt>
                <c:pt idx="255">
                  <c:v>216.74999999999906</c:v>
                </c:pt>
                <c:pt idx="256">
                  <c:v>217.59999999999906</c:v>
                </c:pt>
                <c:pt idx="257">
                  <c:v>218.44999999999905</c:v>
                </c:pt>
                <c:pt idx="258">
                  <c:v>219.29999999999905</c:v>
                </c:pt>
                <c:pt idx="259">
                  <c:v>220.14999999999904</c:v>
                </c:pt>
                <c:pt idx="260">
                  <c:v>220.99999999999903</c:v>
                </c:pt>
                <c:pt idx="261">
                  <c:v>221.84999999999903</c:v>
                </c:pt>
                <c:pt idx="262">
                  <c:v>222.69999999999902</c:v>
                </c:pt>
                <c:pt idx="263">
                  <c:v>223.54999999999902</c:v>
                </c:pt>
                <c:pt idx="264">
                  <c:v>224.399999999999</c:v>
                </c:pt>
                <c:pt idx="265">
                  <c:v>225.249999999999</c:v>
                </c:pt>
                <c:pt idx="266">
                  <c:v>226.099999999999</c:v>
                </c:pt>
                <c:pt idx="267">
                  <c:v>226.949999999999</c:v>
                </c:pt>
                <c:pt idx="268">
                  <c:v>227.799999999999</c:v>
                </c:pt>
                <c:pt idx="269">
                  <c:v>228.64999999999898</c:v>
                </c:pt>
                <c:pt idx="270">
                  <c:v>229.49999999999898</c:v>
                </c:pt>
                <c:pt idx="271">
                  <c:v>230.34999999999897</c:v>
                </c:pt>
                <c:pt idx="272">
                  <c:v>231.19999999999897</c:v>
                </c:pt>
                <c:pt idx="273">
                  <c:v>232.04999999999896</c:v>
                </c:pt>
                <c:pt idx="274">
                  <c:v>232.89999999999895</c:v>
                </c:pt>
                <c:pt idx="275">
                  <c:v>233.74999999999895</c:v>
                </c:pt>
                <c:pt idx="276">
                  <c:v>234.59999999999894</c:v>
                </c:pt>
                <c:pt idx="277">
                  <c:v>235.44999999999894</c:v>
                </c:pt>
                <c:pt idx="278">
                  <c:v>236.29999999999893</c:v>
                </c:pt>
                <c:pt idx="279">
                  <c:v>237.14999999999893</c:v>
                </c:pt>
                <c:pt idx="280">
                  <c:v>237.99999999999892</c:v>
                </c:pt>
                <c:pt idx="281">
                  <c:v>238.84999999999891</c:v>
                </c:pt>
                <c:pt idx="282">
                  <c:v>239.6999999999989</c:v>
                </c:pt>
                <c:pt idx="283">
                  <c:v>240.5499999999989</c:v>
                </c:pt>
                <c:pt idx="284">
                  <c:v>241.3999999999989</c:v>
                </c:pt>
                <c:pt idx="285">
                  <c:v>242.2499999999989</c:v>
                </c:pt>
                <c:pt idx="286">
                  <c:v>243.0999999999989</c:v>
                </c:pt>
                <c:pt idx="287">
                  <c:v>243.94999999999888</c:v>
                </c:pt>
                <c:pt idx="288">
                  <c:v>244.79999999999887</c:v>
                </c:pt>
                <c:pt idx="289">
                  <c:v>245.64999999999887</c:v>
                </c:pt>
                <c:pt idx="290">
                  <c:v>246.49999999999886</c:v>
                </c:pt>
                <c:pt idx="291">
                  <c:v>247.34999999999886</c:v>
                </c:pt>
                <c:pt idx="292">
                  <c:v>248.19999999999885</c:v>
                </c:pt>
                <c:pt idx="293">
                  <c:v>249.04999999999885</c:v>
                </c:pt>
                <c:pt idx="294">
                  <c:v>249.89999999999884</c:v>
                </c:pt>
                <c:pt idx="295">
                  <c:v>250.74999999999883</c:v>
                </c:pt>
                <c:pt idx="296">
                  <c:v>251.59999999999883</c:v>
                </c:pt>
                <c:pt idx="297">
                  <c:v>252.44999999999882</c:v>
                </c:pt>
                <c:pt idx="298">
                  <c:v>253.29999999999882</c:v>
                </c:pt>
                <c:pt idx="299">
                  <c:v>254.1499999999988</c:v>
                </c:pt>
                <c:pt idx="300">
                  <c:v>254.9999999999988</c:v>
                </c:pt>
                <c:pt idx="301">
                  <c:v>255.8499999999988</c:v>
                </c:pt>
                <c:pt idx="302">
                  <c:v>256.6999999999988</c:v>
                </c:pt>
                <c:pt idx="303">
                  <c:v>257.5499999999988</c:v>
                </c:pt>
                <c:pt idx="304">
                  <c:v>258.39999999999884</c:v>
                </c:pt>
                <c:pt idx="305">
                  <c:v>259.24999999999886</c:v>
                </c:pt>
                <c:pt idx="306">
                  <c:v>260.0999999999989</c:v>
                </c:pt>
                <c:pt idx="307">
                  <c:v>260.9499999999989</c:v>
                </c:pt>
                <c:pt idx="308">
                  <c:v>261.79999999999893</c:v>
                </c:pt>
                <c:pt idx="309">
                  <c:v>262.64999999999895</c:v>
                </c:pt>
                <c:pt idx="310">
                  <c:v>263.499999999999</c:v>
                </c:pt>
                <c:pt idx="311">
                  <c:v>264.349999999999</c:v>
                </c:pt>
                <c:pt idx="312">
                  <c:v>265.199999999999</c:v>
                </c:pt>
                <c:pt idx="313">
                  <c:v>266.04999999999905</c:v>
                </c:pt>
                <c:pt idx="314">
                  <c:v>266.89999999999907</c:v>
                </c:pt>
                <c:pt idx="315">
                  <c:v>267.7499999999991</c:v>
                </c:pt>
                <c:pt idx="316">
                  <c:v>268.5999999999991</c:v>
                </c:pt>
                <c:pt idx="317">
                  <c:v>269.44999999999914</c:v>
                </c:pt>
                <c:pt idx="318">
                  <c:v>270.29999999999916</c:v>
                </c:pt>
                <c:pt idx="319">
                  <c:v>271.1499999999992</c:v>
                </c:pt>
                <c:pt idx="320">
                  <c:v>271.9999999999992</c:v>
                </c:pt>
                <c:pt idx="321">
                  <c:v>272.8499999999992</c:v>
                </c:pt>
                <c:pt idx="322">
                  <c:v>273.69999999999925</c:v>
                </c:pt>
                <c:pt idx="323">
                  <c:v>274.5499999999993</c:v>
                </c:pt>
                <c:pt idx="324">
                  <c:v>275.3999999999993</c:v>
                </c:pt>
                <c:pt idx="325">
                  <c:v>276.2499999999993</c:v>
                </c:pt>
                <c:pt idx="326">
                  <c:v>277.09999999999934</c:v>
                </c:pt>
                <c:pt idx="327">
                  <c:v>277.94999999999936</c:v>
                </c:pt>
                <c:pt idx="328">
                  <c:v>278.7999999999994</c:v>
                </c:pt>
                <c:pt idx="329">
                  <c:v>279.6499999999994</c:v>
                </c:pt>
                <c:pt idx="330">
                  <c:v>280.49999999999943</c:v>
                </c:pt>
                <c:pt idx="331">
                  <c:v>281.34999999999945</c:v>
                </c:pt>
                <c:pt idx="332">
                  <c:v>282.1999999999995</c:v>
                </c:pt>
                <c:pt idx="333">
                  <c:v>283.0499999999995</c:v>
                </c:pt>
                <c:pt idx="334">
                  <c:v>283.8999999999995</c:v>
                </c:pt>
                <c:pt idx="335">
                  <c:v>284.74999999999955</c:v>
                </c:pt>
                <c:pt idx="336">
                  <c:v>285.59999999999957</c:v>
                </c:pt>
                <c:pt idx="337">
                  <c:v>286.4499999999996</c:v>
                </c:pt>
                <c:pt idx="338">
                  <c:v>287.2999999999996</c:v>
                </c:pt>
                <c:pt idx="339">
                  <c:v>288.14999999999964</c:v>
                </c:pt>
                <c:pt idx="340">
                  <c:v>288.99999999999966</c:v>
                </c:pt>
                <c:pt idx="341">
                  <c:v>289.8499999999997</c:v>
                </c:pt>
                <c:pt idx="342">
                  <c:v>290.6999999999997</c:v>
                </c:pt>
                <c:pt idx="343">
                  <c:v>291.5499999999997</c:v>
                </c:pt>
                <c:pt idx="344">
                  <c:v>292.39999999999975</c:v>
                </c:pt>
                <c:pt idx="345">
                  <c:v>293.2499999999998</c:v>
                </c:pt>
                <c:pt idx="346">
                  <c:v>294.0999999999998</c:v>
                </c:pt>
                <c:pt idx="347">
                  <c:v>294.9499999999998</c:v>
                </c:pt>
                <c:pt idx="348">
                  <c:v>295.79999999999984</c:v>
                </c:pt>
                <c:pt idx="349">
                  <c:v>296.64999999999986</c:v>
                </c:pt>
                <c:pt idx="350">
                  <c:v>297.4999999999999</c:v>
                </c:pt>
                <c:pt idx="351">
                  <c:v>298.3499999999999</c:v>
                </c:pt>
                <c:pt idx="352">
                  <c:v>299.19999999999993</c:v>
                </c:pt>
                <c:pt idx="353">
                  <c:v>300.04999999999995</c:v>
                </c:pt>
                <c:pt idx="354">
                  <c:v>300.9</c:v>
                </c:pt>
                <c:pt idx="355">
                  <c:v>301.75</c:v>
                </c:pt>
                <c:pt idx="356">
                  <c:v>302.6</c:v>
                </c:pt>
                <c:pt idx="357">
                  <c:v>303.45000000000005</c:v>
                </c:pt>
                <c:pt idx="358">
                  <c:v>304.30000000000007</c:v>
                </c:pt>
                <c:pt idx="359">
                  <c:v>305.1500000000001</c:v>
                </c:pt>
                <c:pt idx="360">
                  <c:v>306.0000000000001</c:v>
                </c:pt>
                <c:pt idx="361">
                  <c:v>306.85000000000014</c:v>
                </c:pt>
                <c:pt idx="362">
                  <c:v>307.70000000000016</c:v>
                </c:pt>
                <c:pt idx="363">
                  <c:v>308.5500000000002</c:v>
                </c:pt>
                <c:pt idx="364">
                  <c:v>309.4000000000002</c:v>
                </c:pt>
                <c:pt idx="365">
                  <c:v>310.2500000000002</c:v>
                </c:pt>
                <c:pt idx="366">
                  <c:v>311.10000000000025</c:v>
                </c:pt>
                <c:pt idx="367">
                  <c:v>311.9500000000003</c:v>
                </c:pt>
                <c:pt idx="368">
                  <c:v>312.8000000000003</c:v>
                </c:pt>
                <c:pt idx="369">
                  <c:v>313.6500000000003</c:v>
                </c:pt>
                <c:pt idx="370">
                  <c:v>314.50000000000034</c:v>
                </c:pt>
                <c:pt idx="371">
                  <c:v>315.35000000000036</c:v>
                </c:pt>
                <c:pt idx="372">
                  <c:v>316.2000000000004</c:v>
                </c:pt>
                <c:pt idx="373">
                  <c:v>317.0500000000004</c:v>
                </c:pt>
                <c:pt idx="374">
                  <c:v>317.90000000000043</c:v>
                </c:pt>
                <c:pt idx="375">
                  <c:v>318.75000000000045</c:v>
                </c:pt>
                <c:pt idx="376">
                  <c:v>319.6000000000005</c:v>
                </c:pt>
                <c:pt idx="377">
                  <c:v>320.4500000000005</c:v>
                </c:pt>
                <c:pt idx="378">
                  <c:v>321.3000000000005</c:v>
                </c:pt>
                <c:pt idx="379">
                  <c:v>322.15000000000055</c:v>
                </c:pt>
                <c:pt idx="380">
                  <c:v>323.00000000000057</c:v>
                </c:pt>
                <c:pt idx="381">
                  <c:v>323.8500000000006</c:v>
                </c:pt>
                <c:pt idx="382">
                  <c:v>324.7000000000006</c:v>
                </c:pt>
                <c:pt idx="383">
                  <c:v>325.55000000000064</c:v>
                </c:pt>
                <c:pt idx="384">
                  <c:v>326.40000000000066</c:v>
                </c:pt>
                <c:pt idx="385">
                  <c:v>327.2500000000007</c:v>
                </c:pt>
                <c:pt idx="386">
                  <c:v>328.1000000000007</c:v>
                </c:pt>
                <c:pt idx="387">
                  <c:v>328.9500000000007</c:v>
                </c:pt>
                <c:pt idx="388">
                  <c:v>329.80000000000075</c:v>
                </c:pt>
                <c:pt idx="389">
                  <c:v>330.6500000000008</c:v>
                </c:pt>
                <c:pt idx="390">
                  <c:v>331.5000000000008</c:v>
                </c:pt>
                <c:pt idx="391">
                  <c:v>332.3500000000008</c:v>
                </c:pt>
                <c:pt idx="392">
                  <c:v>333.20000000000084</c:v>
                </c:pt>
                <c:pt idx="393">
                  <c:v>334.05000000000086</c:v>
                </c:pt>
                <c:pt idx="394">
                  <c:v>334.9000000000009</c:v>
                </c:pt>
                <c:pt idx="395">
                  <c:v>335.7500000000009</c:v>
                </c:pt>
                <c:pt idx="396">
                  <c:v>336.60000000000093</c:v>
                </c:pt>
                <c:pt idx="397">
                  <c:v>337.45000000000095</c:v>
                </c:pt>
                <c:pt idx="398">
                  <c:v>338.300000000001</c:v>
                </c:pt>
              </c:numCache>
            </c:numRef>
          </c:xVal>
          <c:yVal>
            <c:numRef>
              <c:f>Feuil1!$D$16:$D$414</c:f>
              <c:numCache>
                <c:ptCount val="399"/>
                <c:pt idx="0">
                  <c:v>0</c:v>
                </c:pt>
                <c:pt idx="1">
                  <c:v>8.796005238705671</c:v>
                </c:pt>
                <c:pt idx="2">
                  <c:v>17.74028299157336</c:v>
                </c:pt>
                <c:pt idx="3">
                  <c:v>26.83542118016642</c:v>
                </c:pt>
                <c:pt idx="4">
                  <c:v>36.08407342815056</c:v>
                </c:pt>
                <c:pt idx="5">
                  <c:v>45.4889636881957</c:v>
                </c:pt>
                <c:pt idx="6">
                  <c:v>55.05288835072946</c:v>
                </c:pt>
                <c:pt idx="7">
                  <c:v>64.77871886554294</c:v>
                </c:pt>
                <c:pt idx="8">
                  <c:v>74.66940456327447</c:v>
                </c:pt>
                <c:pt idx="9">
                  <c:v>84.72797561475261</c:v>
                </c:pt>
                <c:pt idx="10">
                  <c:v>94.95754613585584</c:v>
                </c:pt>
                <c:pt idx="11">
                  <c:v>105.3613174459911</c:v>
                </c:pt>
                <c:pt idx="12">
                  <c:v>115.94258148876762</c:v>
                </c:pt>
                <c:pt idx="13">
                  <c:v>126.70472442394687</c:v>
                </c:pt>
                <c:pt idx="14">
                  <c:v>137.65123040028863</c:v>
                </c:pt>
                <c:pt idx="15">
                  <c:v>148.78568551948752</c:v>
                </c:pt>
                <c:pt idx="16">
                  <c:v>160.11178200201053</c:v>
                </c:pt>
                <c:pt idx="17">
                  <c:v>171.63332256630395</c:v>
                </c:pt>
                <c:pt idx="18">
                  <c:v>183.35422503354494</c:v>
                </c:pt>
                <c:pt idx="19">
                  <c:v>195.27852717087202</c:v>
                </c:pt>
                <c:pt idx="20">
                  <c:v>207.41039178684449</c:v>
                </c:pt>
                <c:pt idx="21">
                  <c:v>219.75411209376068</c:v>
                </c:pt>
                <c:pt idx="22">
                  <c:v>232.3141173524142</c:v>
                </c:pt>
                <c:pt idx="23">
                  <c:v>245.09497881589272</c:v>
                </c:pt>
                <c:pt idx="24">
                  <c:v>258.10141599013633</c:v>
                </c:pt>
                <c:pt idx="25">
                  <c:v>271.3383032301772</c:v>
                </c:pt>
                <c:pt idx="26">
                  <c:v>284.81067669229253</c:v>
                </c:pt>
                <c:pt idx="27">
                  <c:v>298.52360365170296</c:v>
                </c:pt>
                <c:pt idx="28">
                  <c:v>312.48111046871753</c:v>
                </c:pt>
                <c:pt idx="29">
                  <c:v>326.68851549493525</c:v>
                </c:pt>
                <c:pt idx="30">
                  <c:v>341.15131803249676</c:v>
                </c:pt>
                <c:pt idx="31">
                  <c:v>355.87520901050317</c:v>
                </c:pt>
                <c:pt idx="32">
                  <c:v>370.8660824761205</c:v>
                </c:pt>
                <c:pt idx="33">
                  <c:v>386.1300479458259</c:v>
                </c:pt>
                <c:pt idx="34">
                  <c:v>401.67550938808836</c:v>
                </c:pt>
                <c:pt idx="35">
                  <c:v>417.50991582020083</c:v>
                </c:pt>
                <c:pt idx="36">
                  <c:v>433.6404385004472</c:v>
                </c:pt>
                <c:pt idx="37">
                  <c:v>450.0745228078113</c:v>
                </c:pt>
                <c:pt idx="38">
                  <c:v>466.81990161193534</c:v>
                </c:pt>
                <c:pt idx="39">
                  <c:v>483.8846094011578</c:v>
                </c:pt>
                <c:pt idx="40">
                  <c:v>501.27699722515155</c:v>
                </c:pt>
                <c:pt idx="41">
                  <c:v>519.005748514754</c:v>
                </c:pt>
                <c:pt idx="42">
                  <c:v>537.0798958484253</c:v>
                </c:pt>
                <c:pt idx="43">
                  <c:v>555.5088387424858</c:v>
                </c:pt>
                <c:pt idx="44">
                  <c:v>574.3023625509805</c:v>
                </c:pt>
                <c:pt idx="45">
                  <c:v>593.4706585708146</c:v>
                </c:pt>
                <c:pt idx="46">
                  <c:v>613.0243454588394</c:v>
                </c:pt>
                <c:pt idx="47">
                  <c:v>632.974693891523</c:v>
                </c:pt>
                <c:pt idx="48">
                  <c:v>653.3336914612421</c:v>
                </c:pt>
                <c:pt idx="49">
                  <c:v>674.1133940797572</c:v>
                </c:pt>
                <c:pt idx="50">
                  <c:v>695.3263782668824</c:v>
                </c:pt>
                <c:pt idx="51">
                  <c:v>716.9857706311612</c:v>
                </c:pt>
                <c:pt idx="52">
                  <c:v>739.1052797431191</c:v>
                </c:pt>
                <c:pt idx="53">
                  <c:v>761.6992306599968</c:v>
                </c:pt>
                <c:pt idx="54">
                  <c:v>784.782602389252</c:v>
                </c:pt>
                <c:pt idx="55">
                  <c:v>808.371068609247</c:v>
                </c:pt>
                <c:pt idx="56">
                  <c:v>832.4810419996986</c:v>
                </c:pt>
                <c:pt idx="57">
                  <c:v>857.1297225719652</c:v>
                </c:pt>
                <c:pt idx="58">
                  <c:v>882.3351504304829</c:v>
                </c:pt>
                <c:pt idx="59">
                  <c:v>908.1162634421007</c:v>
                </c:pt>
                <c:pt idx="60">
                  <c:v>934.4929603402891</c:v>
                </c:pt>
                <c:pt idx="61">
                  <c:v>961.5033671349584</c:v>
                </c:pt>
                <c:pt idx="62">
                  <c:v>989.1504250375555</c:v>
                </c:pt>
                <c:pt idx="63">
                  <c:v>1017.4574162057219</c:v>
                </c:pt>
                <c:pt idx="64">
                  <c:v>1046.4489227510508</c:v>
                </c:pt>
                <c:pt idx="65">
                  <c:v>1076.1509254502764</c:v>
                </c:pt>
                <c:pt idx="66">
                  <c:v>1106.590912010717</c:v>
                </c:pt>
                <c:pt idx="67">
                  <c:v>1137.7979960217149</c:v>
                </c:pt>
                <c:pt idx="68">
                  <c:v>1169.8030478833782</c:v>
                </c:pt>
                <c:pt idx="69">
                  <c:v>1202.638839189728</c:v>
                </c:pt>
                <c:pt idx="70">
                  <c:v>1236.3402022603495</c:v>
                </c:pt>
                <c:pt idx="71">
                  <c:v>1228.0689549594306</c:v>
                </c:pt>
                <c:pt idx="72">
                  <c:v>1219.800386455121</c:v>
                </c:pt>
                <c:pt idx="73">
                  <c:v>1211.5344773067432</c:v>
                </c:pt>
                <c:pt idx="74">
                  <c:v>1203.2712081064997</c:v>
                </c:pt>
                <c:pt idx="75">
                  <c:v>1195.0105594792062</c:v>
                </c:pt>
                <c:pt idx="76">
                  <c:v>1186.7525120820262</c:v>
                </c:pt>
                <c:pt idx="77">
                  <c:v>1178.4970466042055</c:v>
                </c:pt>
                <c:pt idx="78">
                  <c:v>1170.2441437668085</c:v>
                </c:pt>
                <c:pt idx="79">
                  <c:v>1161.9937843224557</c:v>
                </c:pt>
                <c:pt idx="80">
                  <c:v>1153.7459490550614</c:v>
                </c:pt>
                <c:pt idx="81">
                  <c:v>1145.5006187795727</c:v>
                </c:pt>
                <c:pt idx="82">
                  <c:v>1137.2577743417096</c:v>
                </c:pt>
                <c:pt idx="83">
                  <c:v>1129.0173966177058</c:v>
                </c:pt>
                <c:pt idx="84">
                  <c:v>1120.7794665140502</c:v>
                </c:pt>
                <c:pt idx="85">
                  <c:v>1112.5439649672305</c:v>
                </c:pt>
                <c:pt idx="86">
                  <c:v>1104.3108729434757</c:v>
                </c:pt>
                <c:pt idx="87">
                  <c:v>1096.0801714385013</c:v>
                </c:pt>
                <c:pt idx="88">
                  <c:v>1087.8518414772548</c:v>
                </c:pt>
                <c:pt idx="89">
                  <c:v>1079.6258641136615</c:v>
                </c:pt>
                <c:pt idx="90">
                  <c:v>1071.402220430372</c:v>
                </c:pt>
                <c:pt idx="91">
                  <c:v>1063.18089153851</c:v>
                </c:pt>
                <c:pt idx="92">
                  <c:v>1054.9618585774217</c:v>
                </c:pt>
                <c:pt idx="93">
                  <c:v>1046.7451027144248</c:v>
                </c:pt>
                <c:pt idx="94">
                  <c:v>1038.5306051445596</c:v>
                </c:pt>
                <c:pt idx="95">
                  <c:v>1030.31834709034</c:v>
                </c:pt>
                <c:pt idx="96">
                  <c:v>1022.108309801506</c:v>
                </c:pt>
                <c:pt idx="97">
                  <c:v>1013.9004745547769</c:v>
                </c:pt>
                <c:pt idx="98">
                  <c:v>1005.6948226536044</c:v>
                </c:pt>
                <c:pt idx="99">
                  <c:v>997.4913354279282</c:v>
                </c:pt>
                <c:pt idx="100">
                  <c:v>989.2899942339307</c:v>
                </c:pt>
                <c:pt idx="101">
                  <c:v>981.0907804537933</c:v>
                </c:pt>
                <c:pt idx="102">
                  <c:v>972.8936754954536</c:v>
                </c:pt>
                <c:pt idx="103">
                  <c:v>964.6986607923633</c:v>
                </c:pt>
                <c:pt idx="104">
                  <c:v>956.5057178032461</c:v>
                </c:pt>
                <c:pt idx="105">
                  <c:v>948.3148280118573</c:v>
                </c:pt>
                <c:pt idx="106">
                  <c:v>940.1259729267441</c:v>
                </c:pt>
                <c:pt idx="107">
                  <c:v>931.9391340810056</c:v>
                </c:pt>
                <c:pt idx="108">
                  <c:v>923.7542930320549</c:v>
                </c:pt>
                <c:pt idx="109">
                  <c:v>915.5714313613807</c:v>
                </c:pt>
                <c:pt idx="110">
                  <c:v>907.390530674311</c:v>
                </c:pt>
                <c:pt idx="111">
                  <c:v>899.2115725997755</c:v>
                </c:pt>
                <c:pt idx="112">
                  <c:v>891.0345387900711</c:v>
                </c:pt>
                <c:pt idx="113">
                  <c:v>882.8594109206259</c:v>
                </c:pt>
                <c:pt idx="114">
                  <c:v>874.6861706897654</c:v>
                </c:pt>
                <c:pt idx="115">
                  <c:v>866.5147998184787</c:v>
                </c:pt>
                <c:pt idx="116">
                  <c:v>858.3452800501851</c:v>
                </c:pt>
                <c:pt idx="117">
                  <c:v>850.1775931505026</c:v>
                </c:pt>
                <c:pt idx="118">
                  <c:v>842.0117209070153</c:v>
                </c:pt>
                <c:pt idx="119">
                  <c:v>833.8476451290427</c:v>
                </c:pt>
                <c:pt idx="120">
                  <c:v>825.6853476474093</c:v>
                </c:pt>
                <c:pt idx="121">
                  <c:v>817.5248103142148</c:v>
                </c:pt>
                <c:pt idx="122">
                  <c:v>809.3660150026049</c:v>
                </c:pt>
                <c:pt idx="123">
                  <c:v>801.2089436065424</c:v>
                </c:pt>
                <c:pt idx="124">
                  <c:v>793.0535780405802</c:v>
                </c:pt>
                <c:pt idx="125">
                  <c:v>784.8999002396326</c:v>
                </c:pt>
                <c:pt idx="126">
                  <c:v>776.7478921587497</c:v>
                </c:pt>
                <c:pt idx="127">
                  <c:v>768.5975357728904</c:v>
                </c:pt>
                <c:pt idx="128">
                  <c:v>760.4488130766974</c:v>
                </c:pt>
                <c:pt idx="129">
                  <c:v>752.3017060842719</c:v>
                </c:pt>
                <c:pt idx="130">
                  <c:v>744.1561968289492</c:v>
                </c:pt>
                <c:pt idx="131">
                  <c:v>736.0122673630744</c:v>
                </c:pt>
                <c:pt idx="132">
                  <c:v>727.86989975778</c:v>
                </c:pt>
                <c:pt idx="133">
                  <c:v>719.729076102762</c:v>
                </c:pt>
                <c:pt idx="134">
                  <c:v>711.5897785060582</c:v>
                </c:pt>
                <c:pt idx="135">
                  <c:v>703.4519890938267</c:v>
                </c:pt>
                <c:pt idx="136">
                  <c:v>695.3156900101241</c:v>
                </c:pt>
                <c:pt idx="137">
                  <c:v>687.180863416685</c:v>
                </c:pt>
                <c:pt idx="138">
                  <c:v>679.0474914927023</c:v>
                </c:pt>
                <c:pt idx="139">
                  <c:v>670.9155564346066</c:v>
                </c:pt>
                <c:pt idx="140">
                  <c:v>662.7850404558479</c:v>
                </c:pt>
                <c:pt idx="141">
                  <c:v>654.6559257866763</c:v>
                </c:pt>
                <c:pt idx="142">
                  <c:v>646.5281946739242</c:v>
                </c:pt>
                <c:pt idx="143">
                  <c:v>638.4018293807881</c:v>
                </c:pt>
                <c:pt idx="144">
                  <c:v>630.2768121866119</c:v>
                </c:pt>
                <c:pt idx="145">
                  <c:v>622.1531253866697</c:v>
                </c:pt>
                <c:pt idx="146">
                  <c:v>614.0307512919495</c:v>
                </c:pt>
                <c:pt idx="147">
                  <c:v>605.9096722289376</c:v>
                </c:pt>
                <c:pt idx="148">
                  <c:v>597.7898705394026</c:v>
                </c:pt>
                <c:pt idx="149">
                  <c:v>589.6713285801811</c:v>
                </c:pt>
                <c:pt idx="150">
                  <c:v>581.5540287229626</c:v>
                </c:pt>
                <c:pt idx="151">
                  <c:v>573.4379533540755</c:v>
                </c:pt>
                <c:pt idx="152">
                  <c:v>565.3230848742733</c:v>
                </c:pt>
                <c:pt idx="153">
                  <c:v>557.2094056985214</c:v>
                </c:pt>
                <c:pt idx="154">
                  <c:v>549.0968982557844</c:v>
                </c:pt>
                <c:pt idx="155">
                  <c:v>540.9855449888129</c:v>
                </c:pt>
                <c:pt idx="156">
                  <c:v>532.8753283539322</c:v>
                </c:pt>
                <c:pt idx="157">
                  <c:v>524.7662308208301</c:v>
                </c:pt>
                <c:pt idx="158">
                  <c:v>516.6582348723454</c:v>
                </c:pt>
                <c:pt idx="159">
                  <c:v>508.5513230042574</c:v>
                </c:pt>
                <c:pt idx="160">
                  <c:v>500.4454777250752</c:v>
                </c:pt>
                <c:pt idx="161">
                  <c:v>492.34068155582696</c:v>
                </c:pt>
                <c:pt idx="162">
                  <c:v>484.2369170298507</c:v>
                </c:pt>
                <c:pt idx="163">
                  <c:v>476.1341666925843</c:v>
                </c:pt>
                <c:pt idx="164">
                  <c:v>468.0324131013565</c:v>
                </c:pt>
                <c:pt idx="165">
                  <c:v>459.93163882517797</c:v>
                </c:pt>
                <c:pt idx="166">
                  <c:v>451.83182644453285</c:v>
                </c:pt>
                <c:pt idx="167">
                  <c:v>443.73295855117055</c:v>
                </c:pt>
                <c:pt idx="168">
                  <c:v>435.63501774789785</c:v>
                </c:pt>
                <c:pt idx="169">
                  <c:v>427.5379866483713</c:v>
                </c:pt>
                <c:pt idx="170">
                  <c:v>419.4418478768901</c:v>
                </c:pt>
                <c:pt idx="171">
                  <c:v>411.346584068189</c:v>
                </c:pt>
                <c:pt idx="172">
                  <c:v>403.2521778672317</c:v>
                </c:pt>
                <c:pt idx="173">
                  <c:v>395.1586119290045</c:v>
                </c:pt>
                <c:pt idx="174">
                  <c:v>387.0658689183103</c:v>
                </c:pt>
                <c:pt idx="175">
                  <c:v>378.9739315095626</c:v>
                </c:pt>
                <c:pt idx="176">
                  <c:v>370.8827823865801</c:v>
                </c:pt>
                <c:pt idx="177">
                  <c:v>362.7924042423815</c:v>
                </c:pt>
                <c:pt idx="178">
                  <c:v>354.7027797789803</c:v>
                </c:pt>
                <c:pt idx="179">
                  <c:v>346.61389170718024</c:v>
                </c:pt>
                <c:pt idx="180">
                  <c:v>338.52572274637066</c:v>
                </c:pt>
                <c:pt idx="181">
                  <c:v>330.43825562432227</c:v>
                </c:pt>
                <c:pt idx="182">
                  <c:v>322.3514730769832</c:v>
                </c:pt>
                <c:pt idx="183">
                  <c:v>314.2653578482752</c:v>
                </c:pt>
                <c:pt idx="184">
                  <c:v>306.17989268988987</c:v>
                </c:pt>
                <c:pt idx="185">
                  <c:v>298.09506036108564</c:v>
                </c:pt>
                <c:pt idx="186">
                  <c:v>290.0108436284844</c:v>
                </c:pt>
                <c:pt idx="187">
                  <c:v>281.9272252658686</c:v>
                </c:pt>
                <c:pt idx="188">
                  <c:v>273.8441880539787</c:v>
                </c:pt>
                <c:pt idx="189">
                  <c:v>265.7617147803103</c:v>
                </c:pt>
                <c:pt idx="190">
                  <c:v>257.67978823891207</c:v>
                </c:pt>
                <c:pt idx="191">
                  <c:v>249.5983912301836</c:v>
                </c:pt>
                <c:pt idx="192">
                  <c:v>241.5175065606733</c:v>
                </c:pt>
                <c:pt idx="193">
                  <c:v>233.4371170428766</c:v>
                </c:pt>
                <c:pt idx="194">
                  <c:v>225.35720549503438</c:v>
                </c:pt>
                <c:pt idx="195">
                  <c:v>217.27775474093147</c:v>
                </c:pt>
                <c:pt idx="196">
                  <c:v>209.19874760969532</c:v>
                </c:pt>
                <c:pt idx="197">
                  <c:v>201.12016693559485</c:v>
                </c:pt>
                <c:pt idx="198">
                  <c:v>193.04199555783939</c:v>
                </c:pt>
                <c:pt idx="199">
                  <c:v>184.9642163203778</c:v>
                </c:pt>
                <c:pt idx="200">
                  <c:v>176.88681207169776</c:v>
                </c:pt>
                <c:pt idx="201">
                  <c:v>168.8097656646251</c:v>
                </c:pt>
                <c:pt idx="202">
                  <c:v>160.7330599561233</c:v>
                </c:pt>
                <c:pt idx="203">
                  <c:v>152.65667780709308</c:v>
                </c:pt>
                <c:pt idx="204">
                  <c:v>144.58060208217216</c:v>
                </c:pt>
                <c:pt idx="205">
                  <c:v>136.50481564953512</c:v>
                </c:pt>
                <c:pt idx="206">
                  <c:v>128.42930138069318</c:v>
                </c:pt>
                <c:pt idx="207">
                  <c:v>120.35404215029436</c:v>
                </c:pt>
                <c:pt idx="208">
                  <c:v>112.27902083592353</c:v>
                </c:pt>
                <c:pt idx="209">
                  <c:v>104.20422031790261</c:v>
                </c:pt>
                <c:pt idx="210">
                  <c:v>96.1296234790908</c:v>
                </c:pt>
                <c:pt idx="211">
                  <c:v>88.05521320468493</c:v>
                </c:pt>
                <c:pt idx="212">
                  <c:v>79.9809723820199</c:v>
                </c:pt>
                <c:pt idx="213">
                  <c:v>71.90688390036908</c:v>
                </c:pt>
                <c:pt idx="214">
                  <c:v>63.83293065074486</c:v>
                </c:pt>
                <c:pt idx="215">
                  <c:v>55.759095525699195</c:v>
                </c:pt>
                <c:pt idx="216">
                  <c:v>47.68536141912419</c:v>
                </c:pt>
                <c:pt idx="217">
                  <c:v>39.61171122605279</c:v>
                </c:pt>
                <c:pt idx="218">
                  <c:v>31.538127842459403</c:v>
                </c:pt>
                <c:pt idx="219">
                  <c:v>23.464594165060625</c:v>
                </c:pt>
                <c:pt idx="220">
                  <c:v>15.391093091115946</c:v>
                </c:pt>
                <c:pt idx="221">
                  <c:v>7.3176075182284865</c:v>
                </c:pt>
                <c:pt idx="222">
                  <c:v>-0.7558796558542582</c:v>
                </c:pt>
                <c:pt idx="223">
                  <c:v>-8.829385533439684</c:v>
                </c:pt>
                <c:pt idx="224">
                  <c:v>-16.902927217089314</c:v>
                </c:pt>
                <c:pt idx="225">
                  <c:v>-24.976521809818088</c:v>
                </c:pt>
                <c:pt idx="226">
                  <c:v>-33.05018641529363</c:v>
                </c:pt>
                <c:pt idx="227">
                  <c:v>-41.12393813803554</c:v>
                </c:pt>
                <c:pt idx="228">
                  <c:v>-49.19779408361473</c:v>
                </c:pt>
                <c:pt idx="229">
                  <c:v>-57.27177135885276</c:v>
                </c:pt>
                <c:pt idx="230">
                  <c:v>-65.34588707202123</c:v>
                </c:pt>
                <c:pt idx="231">
                  <c:v>-73.42015833304123</c:v>
                </c:pt>
                <c:pt idx="232">
                  <c:v>-81.49460225368277</c:v>
                </c:pt>
                <c:pt idx="233">
                  <c:v>-89.56923594776438</c:v>
                </c:pt>
                <c:pt idx="234">
                  <c:v>-97.64407653135262</c:v>
                </c:pt>
                <c:pt idx="235">
                  <c:v>-105.7191411229618</c:v>
                </c:pt>
                <c:pt idx="236">
                  <c:v>-113.79444684375363</c:v>
                </c:pt>
                <c:pt idx="237">
                  <c:v>-121.87001081773708</c:v>
                </c:pt>
                <c:pt idx="238">
                  <c:v>-129.94585017196823</c:v>
                </c:pt>
                <c:pt idx="239">
                  <c:v>-138.02198203675022</c:v>
                </c:pt>
                <c:pt idx="240">
                  <c:v>-146.09842354583333</c:v>
                </c:pt>
                <c:pt idx="241">
                  <c:v>-154.1751918366151</c:v>
                </c:pt>
                <c:pt idx="242">
                  <c:v>-162.25230405034065</c:v>
                </c:pt>
                <c:pt idx="243">
                  <c:v>-170.32977733230297</c:v>
                </c:pt>
                <c:pt idx="244">
                  <c:v>-178.4076288320434</c:v>
                </c:pt>
                <c:pt idx="245">
                  <c:v>-186.48587570355232</c:v>
                </c:pt>
                <c:pt idx="246">
                  <c:v>-194.56453510546982</c:v>
                </c:pt>
                <c:pt idx="247">
                  <c:v>-202.64362420128649</c:v>
                </c:pt>
                <c:pt idx="248">
                  <c:v>-210.72316015954453</c:v>
                </c:pt>
                <c:pt idx="249">
                  <c:v>-218.80316015403884</c:v>
                </c:pt>
                <c:pt idx="250">
                  <c:v>-226.88364136401827</c:v>
                </c:pt>
                <c:pt idx="251">
                  <c:v>-234.96462097438715</c:v>
                </c:pt>
                <c:pt idx="252">
                  <c:v>-243.04611617590677</c:v>
                </c:pt>
                <c:pt idx="253">
                  <c:v>-251.12814416539726</c:v>
                </c:pt>
                <c:pt idx="254">
                  <c:v>-259.2107221459394</c:v>
                </c:pt>
                <c:pt idx="255">
                  <c:v>-267.293867327077</c:v>
                </c:pt>
                <c:pt idx="256">
                  <c:v>-275.37759692501885</c:v>
                </c:pt>
                <c:pt idx="257">
                  <c:v>-283.4619281628414</c:v>
                </c:pt>
                <c:pt idx="258">
                  <c:v>-291.5468782706914</c:v>
                </c:pt>
                <c:pt idx="259">
                  <c:v>-299.632464485989</c:v>
                </c:pt>
                <c:pt idx="260">
                  <c:v>-307.7187040536303</c:v>
                </c:pt>
                <c:pt idx="261">
                  <c:v>-315.80561422619127</c:v>
                </c:pt>
                <c:pt idx="262">
                  <c:v>-323.89321226413085</c:v>
                </c:pt>
                <c:pt idx="263">
                  <c:v>-331.98151543599494</c:v>
                </c:pt>
                <c:pt idx="264">
                  <c:v>-340.07054101862013</c:v>
                </c:pt>
                <c:pt idx="265">
                  <c:v>-348.16030629733814</c:v>
                </c:pt>
                <c:pt idx="266">
                  <c:v>-356.25082856618013</c:v>
                </c:pt>
                <c:pt idx="267">
                  <c:v>-364.3421251280815</c:v>
                </c:pt>
                <c:pt idx="268">
                  <c:v>-372.43421329508664</c:v>
                </c:pt>
                <c:pt idx="269">
                  <c:v>-380.5271103885544</c:v>
                </c:pt>
                <c:pt idx="270">
                  <c:v>-388.6208337393633</c:v>
                </c:pt>
                <c:pt idx="271">
                  <c:v>-396.71540068811765</c:v>
                </c:pt>
                <c:pt idx="272">
                  <c:v>-404.8108285853531</c:v>
                </c:pt>
                <c:pt idx="273">
                  <c:v>-412.9071347917432</c:v>
                </c:pt>
                <c:pt idx="274">
                  <c:v>-421.0043366783061</c:v>
                </c:pt>
                <c:pt idx="275">
                  <c:v>-429.1024516266111</c:v>
                </c:pt>
                <c:pt idx="276">
                  <c:v>-437.20149702898624</c:v>
                </c:pt>
                <c:pt idx="277">
                  <c:v>-445.30149028872535</c:v>
                </c:pt>
                <c:pt idx="278">
                  <c:v>-453.40244882029623</c:v>
                </c:pt>
                <c:pt idx="279">
                  <c:v>-461.50439004954865</c:v>
                </c:pt>
                <c:pt idx="280">
                  <c:v>-469.6073314139227</c:v>
                </c:pt>
                <c:pt idx="281">
                  <c:v>-477.7112903626577</c:v>
                </c:pt>
                <c:pt idx="282">
                  <c:v>-485.8162843570012</c:v>
                </c:pt>
                <c:pt idx="283">
                  <c:v>-493.9223308704186</c:v>
                </c:pt>
                <c:pt idx="284">
                  <c:v>-502.02944738880274</c:v>
                </c:pt>
                <c:pt idx="285">
                  <c:v>-510.1376514106843</c:v>
                </c:pt>
                <c:pt idx="286">
                  <c:v>-518.2469604474421</c:v>
                </c:pt>
                <c:pt idx="287">
                  <c:v>-526.3573920235142</c:v>
                </c:pt>
                <c:pt idx="288">
                  <c:v>-534.468963676609</c:v>
                </c:pt>
                <c:pt idx="289">
                  <c:v>-542.5816929579169</c:v>
                </c:pt>
                <c:pt idx="290">
                  <c:v>-550.6955974323225</c:v>
                </c:pt>
                <c:pt idx="291">
                  <c:v>-558.8106946786169</c:v>
                </c:pt>
                <c:pt idx="292">
                  <c:v>-566.9270022897103</c:v>
                </c:pt>
                <c:pt idx="293">
                  <c:v>-575.0445378728458</c:v>
                </c:pt>
                <c:pt idx="294">
                  <c:v>-583.1633190498125</c:v>
                </c:pt>
                <c:pt idx="295">
                  <c:v>-591.2833634571597</c:v>
                </c:pt>
                <c:pt idx="296">
                  <c:v>-599.4046887464116</c:v>
                </c:pt>
                <c:pt idx="297">
                  <c:v>-607.527312584282</c:v>
                </c:pt>
                <c:pt idx="298">
                  <c:v>-615.6512526528896</c:v>
                </c:pt>
                <c:pt idx="299">
                  <c:v>-623.7765266499741</c:v>
                </c:pt>
                <c:pt idx="300">
                  <c:v>-631.9031522891121</c:v>
                </c:pt>
                <c:pt idx="301">
                  <c:v>-640.0311472999338</c:v>
                </c:pt>
                <c:pt idx="302">
                  <c:v>-648.1605294283405</c:v>
                </c:pt>
                <c:pt idx="303">
                  <c:v>-656.2913164367221</c:v>
                </c:pt>
                <c:pt idx="304">
                  <c:v>-664.423526104175</c:v>
                </c:pt>
                <c:pt idx="305">
                  <c:v>-672.5571762267209</c:v>
                </c:pt>
                <c:pt idx="306">
                  <c:v>-680.6922846175256</c:v>
                </c:pt>
                <c:pt idx="307">
                  <c:v>-688.8288691071191</c:v>
                </c:pt>
                <c:pt idx="308">
                  <c:v>-696.9669475436152</c:v>
                </c:pt>
                <c:pt idx="309">
                  <c:v>-705.1065377929323</c:v>
                </c:pt>
                <c:pt idx="310">
                  <c:v>-713.2476577390145</c:v>
                </c:pt>
                <c:pt idx="311">
                  <c:v>-721.390325284053</c:v>
                </c:pt>
                <c:pt idx="312">
                  <c:v>-729.5345583487087</c:v>
                </c:pt>
                <c:pt idx="313">
                  <c:v>-737.6803748723346</c:v>
                </c:pt>
                <c:pt idx="314">
                  <c:v>-745.8277928131988</c:v>
                </c:pt>
                <c:pt idx="315">
                  <c:v>-753.9768301487089</c:v>
                </c:pt>
                <c:pt idx="316">
                  <c:v>-762.1275048756359</c:v>
                </c:pt>
                <c:pt idx="317">
                  <c:v>-770.279835010339</c:v>
                </c:pt>
                <c:pt idx="318">
                  <c:v>-778.4338385889915</c:v>
                </c:pt>
                <c:pt idx="319">
                  <c:v>-786.5895336678068</c:v>
                </c:pt>
                <c:pt idx="320">
                  <c:v>-794.7469383232644</c:v>
                </c:pt>
                <c:pt idx="321">
                  <c:v>-802.9060706523381</c:v>
                </c:pt>
                <c:pt idx="322">
                  <c:v>-811.0669487727232</c:v>
                </c:pt>
                <c:pt idx="323">
                  <c:v>-819.2295908230649</c:v>
                </c:pt>
                <c:pt idx="324">
                  <c:v>-827.3940149631877</c:v>
                </c:pt>
                <c:pt idx="325">
                  <c:v>-835.560239374325</c:v>
                </c:pt>
                <c:pt idx="326">
                  <c:v>-843.7282822593489</c:v>
                </c:pt>
                <c:pt idx="327">
                  <c:v>-851.8981618430021</c:v>
                </c:pt>
                <c:pt idx="328">
                  <c:v>-860.0698963721285</c:v>
                </c:pt>
                <c:pt idx="329">
                  <c:v>-868.243504115906</c:v>
                </c:pt>
                <c:pt idx="330">
                  <c:v>-876.4190033660793</c:v>
                </c:pt>
                <c:pt idx="331">
                  <c:v>-884.5964124371933</c:v>
                </c:pt>
                <c:pt idx="332">
                  <c:v>-892.7757496668272</c:v>
                </c:pt>
                <c:pt idx="333">
                  <c:v>-900.9570334158299</c:v>
                </c:pt>
                <c:pt idx="334">
                  <c:v>-909.1402820685549</c:v>
                </c:pt>
                <c:pt idx="335">
                  <c:v>-917.3255140330973</c:v>
                </c:pt>
                <c:pt idx="336">
                  <c:v>-925.5127477415302</c:v>
                </c:pt>
                <c:pt idx="337">
                  <c:v>-933.7020016501428</c:v>
                </c:pt>
                <c:pt idx="338">
                  <c:v>-941.8932942396784</c:v>
                </c:pt>
                <c:pt idx="339">
                  <c:v>-950.0866440155739</c:v>
                </c:pt>
                <c:pt idx="340">
                  <c:v>-958.2820695081995</c:v>
                </c:pt>
                <c:pt idx="341">
                  <c:v>-966.4795892730991</c:v>
                </c:pt>
                <c:pt idx="342">
                  <c:v>-974.6792218912323</c:v>
                </c:pt>
                <c:pt idx="343">
                  <c:v>-982.8809859692155</c:v>
                </c:pt>
                <c:pt idx="344">
                  <c:v>-991.0849001395659</c:v>
                </c:pt>
                <c:pt idx="345">
                  <c:v>-999.2909830609442</c:v>
                </c:pt>
                <c:pt idx="346">
                  <c:v>-1007.4992534183996</c:v>
                </c:pt>
                <c:pt idx="347">
                  <c:v>-1015.7097299236146</c:v>
                </c:pt>
                <c:pt idx="348">
                  <c:v>-1023.9224313151515</c:v>
                </c:pt>
                <c:pt idx="349">
                  <c:v>-1032.1373763586987</c:v>
                </c:pt>
                <c:pt idx="350">
                  <c:v>-1040.3545838473187</c:v>
                </c:pt>
                <c:pt idx="351">
                  <c:v>-1048.5740726016961</c:v>
                </c:pt>
                <c:pt idx="352">
                  <c:v>-1056.7958614703875</c:v>
                </c:pt>
                <c:pt idx="353">
                  <c:v>-1065.0199693300713</c:v>
                </c:pt>
                <c:pt idx="354">
                  <c:v>-1073.2464150857982</c:v>
                </c:pt>
                <c:pt idx="355">
                  <c:v>-1081.4752176712436</c:v>
                </c:pt>
                <c:pt idx="356">
                  <c:v>-1089.7063960489604</c:v>
                </c:pt>
                <c:pt idx="357">
                  <c:v>-1097.9399692106317</c:v>
                </c:pt>
                <c:pt idx="358">
                  <c:v>-1106.1759561773263</c:v>
                </c:pt>
                <c:pt idx="359">
                  <c:v>-1114.4143759997528</c:v>
                </c:pt>
                <c:pt idx="360">
                  <c:v>-1122.6552477585167</c:v>
                </c:pt>
                <c:pt idx="361">
                  <c:v>-1130.8985905643774</c:v>
                </c:pt>
                <c:pt idx="362">
                  <c:v>-1139.144423558506</c:v>
                </c:pt>
                <c:pt idx="363">
                  <c:v>-1147.3927659127444</c:v>
                </c:pt>
                <c:pt idx="364">
                  <c:v>-1155.6436368298646</c:v>
                </c:pt>
                <c:pt idx="365">
                  <c:v>-1163.8970555438302</c:v>
                </c:pt>
                <c:pt idx="366">
                  <c:v>-1172.1530413200583</c:v>
                </c:pt>
                <c:pt idx="367">
                  <c:v>-1180.4116134556814</c:v>
                </c:pt>
                <c:pt idx="368">
                  <c:v>-1188.6727912798117</c:v>
                </c:pt>
                <c:pt idx="369">
                  <c:v>-1196.9365941538056</c:v>
                </c:pt>
                <c:pt idx="370">
                  <c:v>-1205.203041471529</c:v>
                </c:pt>
                <c:pt idx="371">
                  <c:v>-1213.4721526596252</c:v>
                </c:pt>
                <c:pt idx="372">
                  <c:v>-1221.7439471777807</c:v>
                </c:pt>
                <c:pt idx="373">
                  <c:v>-1230.018444518995</c:v>
                </c:pt>
                <c:pt idx="374">
                  <c:v>-1238.2956642098504</c:v>
                </c:pt>
                <c:pt idx="375">
                  <c:v>-1246.575625810782</c:v>
                </c:pt>
                <c:pt idx="376">
                  <c:v>-1254.85834891635</c:v>
                </c:pt>
                <c:pt idx="377">
                  <c:v>-1263.1438531555123</c:v>
                </c:pt>
                <c:pt idx="378">
                  <c:v>-1271.4321581918985</c:v>
                </c:pt>
                <c:pt idx="379">
                  <c:v>-1279.7232837240845</c:v>
                </c:pt>
                <c:pt idx="380">
                  <c:v>-1288.017249485869</c:v>
                </c:pt>
                <c:pt idx="381">
                  <c:v>-1296.31407524655</c:v>
                </c:pt>
                <c:pt idx="382">
                  <c:v>-1304.6518463657185</c:v>
                </c:pt>
                <c:pt idx="383">
                  <c:v>-1313.0016640244717</c:v>
                </c:pt>
                <c:pt idx="384">
                  <c:v>-1321.3653898669177</c:v>
                </c:pt>
                <c:pt idx="385">
                  <c:v>-1329.7451906094411</c:v>
                </c:pt>
                <c:pt idx="386">
                  <c:v>-1338.1435786290972</c:v>
                </c:pt>
                <c:pt idx="387">
                  <c:v>-1346.5634567689997</c:v>
                </c:pt>
                <c:pt idx="388">
                  <c:v>-1355.00816769542</c:v>
                </c:pt>
                <c:pt idx="389">
                  <c:v>-1363.4801106106347</c:v>
                </c:pt>
                <c:pt idx="390">
                  <c:v>-1371.9816369814093</c:v>
                </c:pt>
                <c:pt idx="391">
                  <c:v>-1380.5149952417569</c:v>
                </c:pt>
                <c:pt idx="392">
                  <c:v>-1389.0841521447783</c:v>
                </c:pt>
                <c:pt idx="393">
                  <c:v>-1397.693531182883</c:v>
                </c:pt>
                <c:pt idx="394">
                  <c:v>-1406.348057769438</c:v>
                </c:pt>
                <c:pt idx="395">
                  <c:v>-1415.0532085439206</c:v>
                </c:pt>
                <c:pt idx="396">
                  <c:v>-1423.8150652248705</c:v>
                </c:pt>
                <c:pt idx="397">
                  <c:v>-1432.640373494398</c:v>
                </c:pt>
                <c:pt idx="398">
                  <c:v>-1441.5366074678993</c:v>
                </c:pt>
              </c:numCache>
            </c:numRef>
          </c:yVal>
          <c:smooth val="1"/>
        </c:ser>
        <c:axId val="30495191"/>
        <c:axId val="6021264"/>
      </c:scatterChart>
      <c:valAx>
        <c:axId val="30495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(en 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1264"/>
        <c:crosses val="autoZero"/>
        <c:crossBetween val="midCat"/>
        <c:dispUnits/>
      </c:valAx>
      <c:valAx>
        <c:axId val="6021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vitesse (en 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951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altitude en fonction du temps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Feuil1!$A$16:$A$414</c:f>
              <c:numCache>
                <c:ptCount val="399"/>
                <c:pt idx="0">
                  <c:v>0</c:v>
                </c:pt>
                <c:pt idx="1">
                  <c:v>0.85</c:v>
                </c:pt>
                <c:pt idx="2">
                  <c:v>1.7</c:v>
                </c:pt>
                <c:pt idx="3">
                  <c:v>2.55</c:v>
                </c:pt>
                <c:pt idx="4">
                  <c:v>3.4</c:v>
                </c:pt>
                <c:pt idx="5">
                  <c:v>4.25</c:v>
                </c:pt>
                <c:pt idx="6">
                  <c:v>5.1</c:v>
                </c:pt>
                <c:pt idx="7">
                  <c:v>5.949999999999999</c:v>
                </c:pt>
                <c:pt idx="8">
                  <c:v>6.799999999999999</c:v>
                </c:pt>
                <c:pt idx="9">
                  <c:v>7.649999999999999</c:v>
                </c:pt>
                <c:pt idx="10">
                  <c:v>8.499999999999998</c:v>
                </c:pt>
                <c:pt idx="11">
                  <c:v>9.349999999999998</c:v>
                </c:pt>
                <c:pt idx="12">
                  <c:v>10.199999999999998</c:v>
                </c:pt>
                <c:pt idx="13">
                  <c:v>11.049999999999997</c:v>
                </c:pt>
                <c:pt idx="14">
                  <c:v>11.899999999999997</c:v>
                </c:pt>
                <c:pt idx="15">
                  <c:v>12.749999999999996</c:v>
                </c:pt>
                <c:pt idx="16">
                  <c:v>13.599999999999996</c:v>
                </c:pt>
                <c:pt idx="17">
                  <c:v>14.449999999999996</c:v>
                </c:pt>
                <c:pt idx="18">
                  <c:v>15.299999999999995</c:v>
                </c:pt>
                <c:pt idx="19">
                  <c:v>16.149999999999995</c:v>
                </c:pt>
                <c:pt idx="20">
                  <c:v>16.999999999999996</c:v>
                </c:pt>
                <c:pt idx="21">
                  <c:v>17.849999999999998</c:v>
                </c:pt>
                <c:pt idx="22">
                  <c:v>18.7</c:v>
                </c:pt>
                <c:pt idx="23">
                  <c:v>19.55</c:v>
                </c:pt>
                <c:pt idx="24">
                  <c:v>20.400000000000002</c:v>
                </c:pt>
                <c:pt idx="25">
                  <c:v>21.250000000000004</c:v>
                </c:pt>
                <c:pt idx="26">
                  <c:v>22.100000000000005</c:v>
                </c:pt>
                <c:pt idx="27">
                  <c:v>22.950000000000006</c:v>
                </c:pt>
                <c:pt idx="28">
                  <c:v>23.800000000000008</c:v>
                </c:pt>
                <c:pt idx="29">
                  <c:v>24.65000000000001</c:v>
                </c:pt>
                <c:pt idx="30">
                  <c:v>25.50000000000001</c:v>
                </c:pt>
                <c:pt idx="31">
                  <c:v>26.350000000000012</c:v>
                </c:pt>
                <c:pt idx="32">
                  <c:v>27.200000000000014</c:v>
                </c:pt>
                <c:pt idx="33">
                  <c:v>28.050000000000015</c:v>
                </c:pt>
                <c:pt idx="34">
                  <c:v>28.900000000000016</c:v>
                </c:pt>
                <c:pt idx="35">
                  <c:v>29.750000000000018</c:v>
                </c:pt>
                <c:pt idx="36">
                  <c:v>30.60000000000002</c:v>
                </c:pt>
                <c:pt idx="37">
                  <c:v>31.45000000000002</c:v>
                </c:pt>
                <c:pt idx="38">
                  <c:v>32.30000000000002</c:v>
                </c:pt>
                <c:pt idx="39">
                  <c:v>33.15000000000002</c:v>
                </c:pt>
                <c:pt idx="40">
                  <c:v>34.00000000000002</c:v>
                </c:pt>
                <c:pt idx="41">
                  <c:v>34.85000000000002</c:v>
                </c:pt>
                <c:pt idx="42">
                  <c:v>35.700000000000024</c:v>
                </c:pt>
                <c:pt idx="43">
                  <c:v>36.550000000000026</c:v>
                </c:pt>
                <c:pt idx="44">
                  <c:v>37.40000000000003</c:v>
                </c:pt>
                <c:pt idx="45">
                  <c:v>38.25000000000003</c:v>
                </c:pt>
                <c:pt idx="46">
                  <c:v>39.10000000000003</c:v>
                </c:pt>
                <c:pt idx="47">
                  <c:v>39.95000000000003</c:v>
                </c:pt>
                <c:pt idx="48">
                  <c:v>40.80000000000003</c:v>
                </c:pt>
                <c:pt idx="49">
                  <c:v>41.650000000000034</c:v>
                </c:pt>
                <c:pt idx="50">
                  <c:v>42.500000000000036</c:v>
                </c:pt>
                <c:pt idx="51">
                  <c:v>43.35000000000004</c:v>
                </c:pt>
                <c:pt idx="52">
                  <c:v>44.20000000000004</c:v>
                </c:pt>
                <c:pt idx="53">
                  <c:v>45.05000000000004</c:v>
                </c:pt>
                <c:pt idx="54">
                  <c:v>45.90000000000004</c:v>
                </c:pt>
                <c:pt idx="55">
                  <c:v>46.75000000000004</c:v>
                </c:pt>
                <c:pt idx="56">
                  <c:v>47.600000000000044</c:v>
                </c:pt>
                <c:pt idx="57">
                  <c:v>48.450000000000045</c:v>
                </c:pt>
                <c:pt idx="58">
                  <c:v>49.30000000000005</c:v>
                </c:pt>
                <c:pt idx="59">
                  <c:v>50.15000000000005</c:v>
                </c:pt>
                <c:pt idx="60">
                  <c:v>51.00000000000005</c:v>
                </c:pt>
                <c:pt idx="61">
                  <c:v>51.85000000000005</c:v>
                </c:pt>
                <c:pt idx="62">
                  <c:v>52.70000000000005</c:v>
                </c:pt>
                <c:pt idx="63">
                  <c:v>53.550000000000054</c:v>
                </c:pt>
                <c:pt idx="64">
                  <c:v>54.400000000000055</c:v>
                </c:pt>
                <c:pt idx="65">
                  <c:v>55.25000000000006</c:v>
                </c:pt>
                <c:pt idx="66">
                  <c:v>56.10000000000006</c:v>
                </c:pt>
                <c:pt idx="67">
                  <c:v>56.95000000000006</c:v>
                </c:pt>
                <c:pt idx="68">
                  <c:v>57.80000000000006</c:v>
                </c:pt>
                <c:pt idx="69">
                  <c:v>58.65000000000006</c:v>
                </c:pt>
                <c:pt idx="70">
                  <c:v>59.500000000000064</c:v>
                </c:pt>
                <c:pt idx="71">
                  <c:v>60.350000000000065</c:v>
                </c:pt>
                <c:pt idx="72">
                  <c:v>61.20000000000007</c:v>
                </c:pt>
                <c:pt idx="73">
                  <c:v>62.05000000000007</c:v>
                </c:pt>
                <c:pt idx="74">
                  <c:v>62.90000000000007</c:v>
                </c:pt>
                <c:pt idx="75">
                  <c:v>63.75000000000007</c:v>
                </c:pt>
                <c:pt idx="76">
                  <c:v>64.60000000000007</c:v>
                </c:pt>
                <c:pt idx="77">
                  <c:v>65.45000000000006</c:v>
                </c:pt>
                <c:pt idx="78">
                  <c:v>66.30000000000005</c:v>
                </c:pt>
                <c:pt idx="79">
                  <c:v>67.15000000000005</c:v>
                </c:pt>
                <c:pt idx="80">
                  <c:v>68.00000000000004</c:v>
                </c:pt>
                <c:pt idx="81">
                  <c:v>68.85000000000004</c:v>
                </c:pt>
                <c:pt idx="82">
                  <c:v>69.70000000000003</c:v>
                </c:pt>
                <c:pt idx="83">
                  <c:v>70.55000000000003</c:v>
                </c:pt>
                <c:pt idx="84">
                  <c:v>71.40000000000002</c:v>
                </c:pt>
                <c:pt idx="85">
                  <c:v>72.25000000000001</c:v>
                </c:pt>
                <c:pt idx="86">
                  <c:v>73.10000000000001</c:v>
                </c:pt>
                <c:pt idx="87">
                  <c:v>73.95</c:v>
                </c:pt>
                <c:pt idx="88">
                  <c:v>74.8</c:v>
                </c:pt>
                <c:pt idx="89">
                  <c:v>75.64999999999999</c:v>
                </c:pt>
                <c:pt idx="90">
                  <c:v>76.49999999999999</c:v>
                </c:pt>
                <c:pt idx="91">
                  <c:v>77.34999999999998</c:v>
                </c:pt>
                <c:pt idx="92">
                  <c:v>78.19999999999997</c:v>
                </c:pt>
                <c:pt idx="93">
                  <c:v>79.04999999999997</c:v>
                </c:pt>
                <c:pt idx="94">
                  <c:v>79.89999999999996</c:v>
                </c:pt>
                <c:pt idx="95">
                  <c:v>80.74999999999996</c:v>
                </c:pt>
                <c:pt idx="96">
                  <c:v>81.59999999999995</c:v>
                </c:pt>
                <c:pt idx="97">
                  <c:v>82.44999999999995</c:v>
                </c:pt>
                <c:pt idx="98">
                  <c:v>83.29999999999994</c:v>
                </c:pt>
                <c:pt idx="99">
                  <c:v>84.14999999999993</c:v>
                </c:pt>
                <c:pt idx="100">
                  <c:v>84.99999999999993</c:v>
                </c:pt>
                <c:pt idx="101">
                  <c:v>85.84999999999992</c:v>
                </c:pt>
                <c:pt idx="102">
                  <c:v>86.69999999999992</c:v>
                </c:pt>
                <c:pt idx="103">
                  <c:v>87.54999999999991</c:v>
                </c:pt>
                <c:pt idx="104">
                  <c:v>88.3999999999999</c:v>
                </c:pt>
                <c:pt idx="105">
                  <c:v>89.2499999999999</c:v>
                </c:pt>
                <c:pt idx="106">
                  <c:v>90.0999999999999</c:v>
                </c:pt>
                <c:pt idx="107">
                  <c:v>90.94999999999989</c:v>
                </c:pt>
                <c:pt idx="108">
                  <c:v>91.79999999999988</c:v>
                </c:pt>
                <c:pt idx="109">
                  <c:v>92.64999999999988</c:v>
                </c:pt>
                <c:pt idx="110">
                  <c:v>93.49999999999987</c:v>
                </c:pt>
                <c:pt idx="111">
                  <c:v>94.34999999999987</c:v>
                </c:pt>
                <c:pt idx="112">
                  <c:v>95.19999999999986</c:v>
                </c:pt>
                <c:pt idx="113">
                  <c:v>96.04999999999986</c:v>
                </c:pt>
                <c:pt idx="114">
                  <c:v>96.89999999999985</c:v>
                </c:pt>
                <c:pt idx="115">
                  <c:v>97.74999999999984</c:v>
                </c:pt>
                <c:pt idx="116">
                  <c:v>98.59999999999984</c:v>
                </c:pt>
                <c:pt idx="117">
                  <c:v>99.44999999999983</c:v>
                </c:pt>
                <c:pt idx="118">
                  <c:v>100.29999999999983</c:v>
                </c:pt>
                <c:pt idx="119">
                  <c:v>101.14999999999982</c:v>
                </c:pt>
                <c:pt idx="120">
                  <c:v>101.99999999999982</c:v>
                </c:pt>
                <c:pt idx="121">
                  <c:v>102.84999999999981</c:v>
                </c:pt>
                <c:pt idx="122">
                  <c:v>103.6999999999998</c:v>
                </c:pt>
                <c:pt idx="123">
                  <c:v>104.5499999999998</c:v>
                </c:pt>
                <c:pt idx="124">
                  <c:v>105.39999999999979</c:v>
                </c:pt>
                <c:pt idx="125">
                  <c:v>106.24999999999979</c:v>
                </c:pt>
                <c:pt idx="126">
                  <c:v>107.09999999999978</c:v>
                </c:pt>
                <c:pt idx="127">
                  <c:v>107.94999999999978</c:v>
                </c:pt>
                <c:pt idx="128">
                  <c:v>108.79999999999977</c:v>
                </c:pt>
                <c:pt idx="129">
                  <c:v>109.64999999999976</c:v>
                </c:pt>
                <c:pt idx="130">
                  <c:v>110.49999999999976</c:v>
                </c:pt>
                <c:pt idx="131">
                  <c:v>111.34999999999975</c:v>
                </c:pt>
                <c:pt idx="132">
                  <c:v>112.19999999999975</c:v>
                </c:pt>
                <c:pt idx="133">
                  <c:v>113.04999999999974</c:v>
                </c:pt>
                <c:pt idx="134">
                  <c:v>113.89999999999974</c:v>
                </c:pt>
                <c:pt idx="135">
                  <c:v>114.74999999999973</c:v>
                </c:pt>
                <c:pt idx="136">
                  <c:v>115.59999999999972</c:v>
                </c:pt>
                <c:pt idx="137">
                  <c:v>116.44999999999972</c:v>
                </c:pt>
                <c:pt idx="138">
                  <c:v>117.29999999999971</c:v>
                </c:pt>
                <c:pt idx="139">
                  <c:v>118.14999999999971</c:v>
                </c:pt>
                <c:pt idx="140">
                  <c:v>118.9999999999997</c:v>
                </c:pt>
                <c:pt idx="141">
                  <c:v>119.8499999999997</c:v>
                </c:pt>
                <c:pt idx="142">
                  <c:v>120.69999999999969</c:v>
                </c:pt>
                <c:pt idx="143">
                  <c:v>121.54999999999968</c:v>
                </c:pt>
                <c:pt idx="144">
                  <c:v>122.39999999999968</c:v>
                </c:pt>
                <c:pt idx="145">
                  <c:v>123.24999999999967</c:v>
                </c:pt>
                <c:pt idx="146">
                  <c:v>124.09999999999967</c:v>
                </c:pt>
                <c:pt idx="147">
                  <c:v>124.94999999999966</c:v>
                </c:pt>
                <c:pt idx="148">
                  <c:v>125.79999999999966</c:v>
                </c:pt>
                <c:pt idx="149">
                  <c:v>126.64999999999965</c:v>
                </c:pt>
                <c:pt idx="150">
                  <c:v>127.49999999999964</c:v>
                </c:pt>
                <c:pt idx="151">
                  <c:v>128.34999999999965</c:v>
                </c:pt>
                <c:pt idx="152">
                  <c:v>129.19999999999965</c:v>
                </c:pt>
                <c:pt idx="153">
                  <c:v>130.04999999999964</c:v>
                </c:pt>
                <c:pt idx="154">
                  <c:v>130.89999999999964</c:v>
                </c:pt>
                <c:pt idx="155">
                  <c:v>131.74999999999963</c:v>
                </c:pt>
                <c:pt idx="156">
                  <c:v>132.59999999999962</c:v>
                </c:pt>
                <c:pt idx="157">
                  <c:v>133.44999999999962</c:v>
                </c:pt>
                <c:pt idx="158">
                  <c:v>134.2999999999996</c:v>
                </c:pt>
                <c:pt idx="159">
                  <c:v>135.1499999999996</c:v>
                </c:pt>
                <c:pt idx="160">
                  <c:v>135.9999999999996</c:v>
                </c:pt>
                <c:pt idx="161">
                  <c:v>136.8499999999996</c:v>
                </c:pt>
                <c:pt idx="162">
                  <c:v>137.6999999999996</c:v>
                </c:pt>
                <c:pt idx="163">
                  <c:v>138.54999999999959</c:v>
                </c:pt>
                <c:pt idx="164">
                  <c:v>139.39999999999958</c:v>
                </c:pt>
                <c:pt idx="165">
                  <c:v>140.24999999999957</c:v>
                </c:pt>
                <c:pt idx="166">
                  <c:v>141.09999999999957</c:v>
                </c:pt>
                <c:pt idx="167">
                  <c:v>141.94999999999956</c:v>
                </c:pt>
                <c:pt idx="168">
                  <c:v>142.79999999999956</c:v>
                </c:pt>
                <c:pt idx="169">
                  <c:v>143.64999999999955</c:v>
                </c:pt>
                <c:pt idx="170">
                  <c:v>144.49999999999955</c:v>
                </c:pt>
                <c:pt idx="171">
                  <c:v>145.34999999999954</c:v>
                </c:pt>
                <c:pt idx="172">
                  <c:v>146.19999999999953</c:v>
                </c:pt>
                <c:pt idx="173">
                  <c:v>147.04999999999953</c:v>
                </c:pt>
                <c:pt idx="174">
                  <c:v>147.89999999999952</c:v>
                </c:pt>
                <c:pt idx="175">
                  <c:v>148.74999999999952</c:v>
                </c:pt>
                <c:pt idx="176">
                  <c:v>149.5999999999995</c:v>
                </c:pt>
                <c:pt idx="177">
                  <c:v>150.4499999999995</c:v>
                </c:pt>
                <c:pt idx="178">
                  <c:v>151.2999999999995</c:v>
                </c:pt>
                <c:pt idx="179">
                  <c:v>152.1499999999995</c:v>
                </c:pt>
                <c:pt idx="180">
                  <c:v>152.9999999999995</c:v>
                </c:pt>
                <c:pt idx="181">
                  <c:v>153.84999999999948</c:v>
                </c:pt>
                <c:pt idx="182">
                  <c:v>154.69999999999948</c:v>
                </c:pt>
                <c:pt idx="183">
                  <c:v>155.54999999999947</c:v>
                </c:pt>
                <c:pt idx="184">
                  <c:v>156.39999999999947</c:v>
                </c:pt>
                <c:pt idx="185">
                  <c:v>157.24999999999946</c:v>
                </c:pt>
                <c:pt idx="186">
                  <c:v>158.09999999999945</c:v>
                </c:pt>
                <c:pt idx="187">
                  <c:v>158.94999999999945</c:v>
                </c:pt>
                <c:pt idx="188">
                  <c:v>159.79999999999944</c:v>
                </c:pt>
                <c:pt idx="189">
                  <c:v>160.64999999999944</c:v>
                </c:pt>
                <c:pt idx="190">
                  <c:v>161.49999999999943</c:v>
                </c:pt>
                <c:pt idx="191">
                  <c:v>162.34999999999943</c:v>
                </c:pt>
                <c:pt idx="192">
                  <c:v>163.19999999999942</c:v>
                </c:pt>
                <c:pt idx="193">
                  <c:v>164.04999999999941</c:v>
                </c:pt>
                <c:pt idx="194">
                  <c:v>164.8999999999994</c:v>
                </c:pt>
                <c:pt idx="195">
                  <c:v>165.7499999999994</c:v>
                </c:pt>
                <c:pt idx="196">
                  <c:v>166.5999999999994</c:v>
                </c:pt>
                <c:pt idx="197">
                  <c:v>167.4499999999994</c:v>
                </c:pt>
                <c:pt idx="198">
                  <c:v>168.2999999999994</c:v>
                </c:pt>
                <c:pt idx="199">
                  <c:v>169.14999999999938</c:v>
                </c:pt>
                <c:pt idx="200">
                  <c:v>169.99999999999937</c:v>
                </c:pt>
                <c:pt idx="201">
                  <c:v>170.84999999999937</c:v>
                </c:pt>
                <c:pt idx="202">
                  <c:v>171.69999999999936</c:v>
                </c:pt>
                <c:pt idx="203">
                  <c:v>172.54999999999936</c:v>
                </c:pt>
                <c:pt idx="204">
                  <c:v>173.39999999999935</c:v>
                </c:pt>
                <c:pt idx="205">
                  <c:v>174.24999999999935</c:v>
                </c:pt>
                <c:pt idx="206">
                  <c:v>175.09999999999934</c:v>
                </c:pt>
                <c:pt idx="207">
                  <c:v>175.94999999999933</c:v>
                </c:pt>
                <c:pt idx="208">
                  <c:v>176.79999999999933</c:v>
                </c:pt>
                <c:pt idx="209">
                  <c:v>177.64999999999932</c:v>
                </c:pt>
                <c:pt idx="210">
                  <c:v>178.49999999999932</c:v>
                </c:pt>
                <c:pt idx="211">
                  <c:v>179.3499999999993</c:v>
                </c:pt>
                <c:pt idx="212">
                  <c:v>180.1999999999993</c:v>
                </c:pt>
                <c:pt idx="213">
                  <c:v>181.0499999999993</c:v>
                </c:pt>
                <c:pt idx="214">
                  <c:v>181.8999999999993</c:v>
                </c:pt>
                <c:pt idx="215">
                  <c:v>182.7499999999993</c:v>
                </c:pt>
                <c:pt idx="216">
                  <c:v>183.59999999999928</c:v>
                </c:pt>
                <c:pt idx="217">
                  <c:v>184.44999999999928</c:v>
                </c:pt>
                <c:pt idx="218">
                  <c:v>185.29999999999927</c:v>
                </c:pt>
                <c:pt idx="219">
                  <c:v>186.14999999999927</c:v>
                </c:pt>
                <c:pt idx="220">
                  <c:v>186.99999999999926</c:v>
                </c:pt>
                <c:pt idx="221">
                  <c:v>187.84999999999926</c:v>
                </c:pt>
                <c:pt idx="222">
                  <c:v>188.69999999999925</c:v>
                </c:pt>
                <c:pt idx="223">
                  <c:v>189.54999999999924</c:v>
                </c:pt>
                <c:pt idx="224">
                  <c:v>190.39999999999924</c:v>
                </c:pt>
                <c:pt idx="225">
                  <c:v>191.24999999999923</c:v>
                </c:pt>
                <c:pt idx="226">
                  <c:v>192.09999999999923</c:v>
                </c:pt>
                <c:pt idx="227">
                  <c:v>192.94999999999922</c:v>
                </c:pt>
                <c:pt idx="228">
                  <c:v>193.79999999999922</c:v>
                </c:pt>
                <c:pt idx="229">
                  <c:v>194.6499999999992</c:v>
                </c:pt>
                <c:pt idx="230">
                  <c:v>195.4999999999992</c:v>
                </c:pt>
                <c:pt idx="231">
                  <c:v>196.3499999999992</c:v>
                </c:pt>
                <c:pt idx="232">
                  <c:v>197.1999999999992</c:v>
                </c:pt>
                <c:pt idx="233">
                  <c:v>198.0499999999992</c:v>
                </c:pt>
                <c:pt idx="234">
                  <c:v>198.89999999999918</c:v>
                </c:pt>
                <c:pt idx="235">
                  <c:v>199.74999999999918</c:v>
                </c:pt>
                <c:pt idx="236">
                  <c:v>200.59999999999917</c:v>
                </c:pt>
                <c:pt idx="237">
                  <c:v>201.44999999999916</c:v>
                </c:pt>
                <c:pt idx="238">
                  <c:v>202.29999999999916</c:v>
                </c:pt>
                <c:pt idx="239">
                  <c:v>203.14999999999915</c:v>
                </c:pt>
                <c:pt idx="240">
                  <c:v>203.99999999999915</c:v>
                </c:pt>
                <c:pt idx="241">
                  <c:v>204.84999999999914</c:v>
                </c:pt>
                <c:pt idx="242">
                  <c:v>205.69999999999914</c:v>
                </c:pt>
                <c:pt idx="243">
                  <c:v>206.54999999999913</c:v>
                </c:pt>
                <c:pt idx="244">
                  <c:v>207.39999999999912</c:v>
                </c:pt>
                <c:pt idx="245">
                  <c:v>208.24999999999912</c:v>
                </c:pt>
                <c:pt idx="246">
                  <c:v>209.0999999999991</c:v>
                </c:pt>
                <c:pt idx="247">
                  <c:v>209.9499999999991</c:v>
                </c:pt>
                <c:pt idx="248">
                  <c:v>210.7999999999991</c:v>
                </c:pt>
                <c:pt idx="249">
                  <c:v>211.6499999999991</c:v>
                </c:pt>
                <c:pt idx="250">
                  <c:v>212.4999999999991</c:v>
                </c:pt>
                <c:pt idx="251">
                  <c:v>213.34999999999908</c:v>
                </c:pt>
                <c:pt idx="252">
                  <c:v>214.19999999999908</c:v>
                </c:pt>
                <c:pt idx="253">
                  <c:v>215.04999999999907</c:v>
                </c:pt>
                <c:pt idx="254">
                  <c:v>215.89999999999907</c:v>
                </c:pt>
                <c:pt idx="255">
                  <c:v>216.74999999999906</c:v>
                </c:pt>
                <c:pt idx="256">
                  <c:v>217.59999999999906</c:v>
                </c:pt>
                <c:pt idx="257">
                  <c:v>218.44999999999905</c:v>
                </c:pt>
                <c:pt idx="258">
                  <c:v>219.29999999999905</c:v>
                </c:pt>
                <c:pt idx="259">
                  <c:v>220.14999999999904</c:v>
                </c:pt>
                <c:pt idx="260">
                  <c:v>220.99999999999903</c:v>
                </c:pt>
                <c:pt idx="261">
                  <c:v>221.84999999999903</c:v>
                </c:pt>
                <c:pt idx="262">
                  <c:v>222.69999999999902</c:v>
                </c:pt>
                <c:pt idx="263">
                  <c:v>223.54999999999902</c:v>
                </c:pt>
                <c:pt idx="264">
                  <c:v>224.399999999999</c:v>
                </c:pt>
                <c:pt idx="265">
                  <c:v>225.249999999999</c:v>
                </c:pt>
                <c:pt idx="266">
                  <c:v>226.099999999999</c:v>
                </c:pt>
                <c:pt idx="267">
                  <c:v>226.949999999999</c:v>
                </c:pt>
                <c:pt idx="268">
                  <c:v>227.799999999999</c:v>
                </c:pt>
                <c:pt idx="269">
                  <c:v>228.64999999999898</c:v>
                </c:pt>
                <c:pt idx="270">
                  <c:v>229.49999999999898</c:v>
                </c:pt>
                <c:pt idx="271">
                  <c:v>230.34999999999897</c:v>
                </c:pt>
                <c:pt idx="272">
                  <c:v>231.19999999999897</c:v>
                </c:pt>
                <c:pt idx="273">
                  <c:v>232.04999999999896</c:v>
                </c:pt>
                <c:pt idx="274">
                  <c:v>232.89999999999895</c:v>
                </c:pt>
                <c:pt idx="275">
                  <c:v>233.74999999999895</c:v>
                </c:pt>
                <c:pt idx="276">
                  <c:v>234.59999999999894</c:v>
                </c:pt>
                <c:pt idx="277">
                  <c:v>235.44999999999894</c:v>
                </c:pt>
                <c:pt idx="278">
                  <c:v>236.29999999999893</c:v>
                </c:pt>
                <c:pt idx="279">
                  <c:v>237.14999999999893</c:v>
                </c:pt>
                <c:pt idx="280">
                  <c:v>237.99999999999892</c:v>
                </c:pt>
                <c:pt idx="281">
                  <c:v>238.84999999999891</c:v>
                </c:pt>
                <c:pt idx="282">
                  <c:v>239.6999999999989</c:v>
                </c:pt>
                <c:pt idx="283">
                  <c:v>240.5499999999989</c:v>
                </c:pt>
                <c:pt idx="284">
                  <c:v>241.3999999999989</c:v>
                </c:pt>
                <c:pt idx="285">
                  <c:v>242.2499999999989</c:v>
                </c:pt>
                <c:pt idx="286">
                  <c:v>243.0999999999989</c:v>
                </c:pt>
                <c:pt idx="287">
                  <c:v>243.94999999999888</c:v>
                </c:pt>
                <c:pt idx="288">
                  <c:v>244.79999999999887</c:v>
                </c:pt>
                <c:pt idx="289">
                  <c:v>245.64999999999887</c:v>
                </c:pt>
                <c:pt idx="290">
                  <c:v>246.49999999999886</c:v>
                </c:pt>
                <c:pt idx="291">
                  <c:v>247.34999999999886</c:v>
                </c:pt>
                <c:pt idx="292">
                  <c:v>248.19999999999885</c:v>
                </c:pt>
                <c:pt idx="293">
                  <c:v>249.04999999999885</c:v>
                </c:pt>
                <c:pt idx="294">
                  <c:v>249.89999999999884</c:v>
                </c:pt>
                <c:pt idx="295">
                  <c:v>250.74999999999883</c:v>
                </c:pt>
                <c:pt idx="296">
                  <c:v>251.59999999999883</c:v>
                </c:pt>
                <c:pt idx="297">
                  <c:v>252.44999999999882</c:v>
                </c:pt>
                <c:pt idx="298">
                  <c:v>253.29999999999882</c:v>
                </c:pt>
                <c:pt idx="299">
                  <c:v>254.1499999999988</c:v>
                </c:pt>
                <c:pt idx="300">
                  <c:v>254.9999999999988</c:v>
                </c:pt>
                <c:pt idx="301">
                  <c:v>255.8499999999988</c:v>
                </c:pt>
                <c:pt idx="302">
                  <c:v>256.6999999999988</c:v>
                </c:pt>
                <c:pt idx="303">
                  <c:v>257.5499999999988</c:v>
                </c:pt>
                <c:pt idx="304">
                  <c:v>258.39999999999884</c:v>
                </c:pt>
                <c:pt idx="305">
                  <c:v>259.24999999999886</c:v>
                </c:pt>
                <c:pt idx="306">
                  <c:v>260.0999999999989</c:v>
                </c:pt>
                <c:pt idx="307">
                  <c:v>260.9499999999989</c:v>
                </c:pt>
                <c:pt idx="308">
                  <c:v>261.79999999999893</c:v>
                </c:pt>
                <c:pt idx="309">
                  <c:v>262.64999999999895</c:v>
                </c:pt>
                <c:pt idx="310">
                  <c:v>263.499999999999</c:v>
                </c:pt>
                <c:pt idx="311">
                  <c:v>264.349999999999</c:v>
                </c:pt>
                <c:pt idx="312">
                  <c:v>265.199999999999</c:v>
                </c:pt>
                <c:pt idx="313">
                  <c:v>266.04999999999905</c:v>
                </c:pt>
                <c:pt idx="314">
                  <c:v>266.89999999999907</c:v>
                </c:pt>
                <c:pt idx="315">
                  <c:v>267.7499999999991</c:v>
                </c:pt>
                <c:pt idx="316">
                  <c:v>268.5999999999991</c:v>
                </c:pt>
                <c:pt idx="317">
                  <c:v>269.44999999999914</c:v>
                </c:pt>
                <c:pt idx="318">
                  <c:v>270.29999999999916</c:v>
                </c:pt>
                <c:pt idx="319">
                  <c:v>271.1499999999992</c:v>
                </c:pt>
                <c:pt idx="320">
                  <c:v>271.9999999999992</c:v>
                </c:pt>
                <c:pt idx="321">
                  <c:v>272.8499999999992</c:v>
                </c:pt>
                <c:pt idx="322">
                  <c:v>273.69999999999925</c:v>
                </c:pt>
                <c:pt idx="323">
                  <c:v>274.5499999999993</c:v>
                </c:pt>
                <c:pt idx="324">
                  <c:v>275.3999999999993</c:v>
                </c:pt>
                <c:pt idx="325">
                  <c:v>276.2499999999993</c:v>
                </c:pt>
                <c:pt idx="326">
                  <c:v>277.09999999999934</c:v>
                </c:pt>
                <c:pt idx="327">
                  <c:v>277.94999999999936</c:v>
                </c:pt>
                <c:pt idx="328">
                  <c:v>278.7999999999994</c:v>
                </c:pt>
                <c:pt idx="329">
                  <c:v>279.6499999999994</c:v>
                </c:pt>
                <c:pt idx="330">
                  <c:v>280.49999999999943</c:v>
                </c:pt>
                <c:pt idx="331">
                  <c:v>281.34999999999945</c:v>
                </c:pt>
                <c:pt idx="332">
                  <c:v>282.1999999999995</c:v>
                </c:pt>
                <c:pt idx="333">
                  <c:v>283.0499999999995</c:v>
                </c:pt>
                <c:pt idx="334">
                  <c:v>283.8999999999995</c:v>
                </c:pt>
                <c:pt idx="335">
                  <c:v>284.74999999999955</c:v>
                </c:pt>
                <c:pt idx="336">
                  <c:v>285.59999999999957</c:v>
                </c:pt>
                <c:pt idx="337">
                  <c:v>286.4499999999996</c:v>
                </c:pt>
                <c:pt idx="338">
                  <c:v>287.2999999999996</c:v>
                </c:pt>
                <c:pt idx="339">
                  <c:v>288.14999999999964</c:v>
                </c:pt>
                <c:pt idx="340">
                  <c:v>288.99999999999966</c:v>
                </c:pt>
                <c:pt idx="341">
                  <c:v>289.8499999999997</c:v>
                </c:pt>
                <c:pt idx="342">
                  <c:v>290.6999999999997</c:v>
                </c:pt>
                <c:pt idx="343">
                  <c:v>291.5499999999997</c:v>
                </c:pt>
                <c:pt idx="344">
                  <c:v>292.39999999999975</c:v>
                </c:pt>
                <c:pt idx="345">
                  <c:v>293.2499999999998</c:v>
                </c:pt>
                <c:pt idx="346">
                  <c:v>294.0999999999998</c:v>
                </c:pt>
                <c:pt idx="347">
                  <c:v>294.9499999999998</c:v>
                </c:pt>
                <c:pt idx="348">
                  <c:v>295.79999999999984</c:v>
                </c:pt>
                <c:pt idx="349">
                  <c:v>296.64999999999986</c:v>
                </c:pt>
                <c:pt idx="350">
                  <c:v>297.4999999999999</c:v>
                </c:pt>
                <c:pt idx="351">
                  <c:v>298.3499999999999</c:v>
                </c:pt>
                <c:pt idx="352">
                  <c:v>299.19999999999993</c:v>
                </c:pt>
                <c:pt idx="353">
                  <c:v>300.04999999999995</c:v>
                </c:pt>
                <c:pt idx="354">
                  <c:v>300.9</c:v>
                </c:pt>
                <c:pt idx="355">
                  <c:v>301.75</c:v>
                </c:pt>
                <c:pt idx="356">
                  <c:v>302.6</c:v>
                </c:pt>
                <c:pt idx="357">
                  <c:v>303.45000000000005</c:v>
                </c:pt>
                <c:pt idx="358">
                  <c:v>304.30000000000007</c:v>
                </c:pt>
                <c:pt idx="359">
                  <c:v>305.1500000000001</c:v>
                </c:pt>
                <c:pt idx="360">
                  <c:v>306.0000000000001</c:v>
                </c:pt>
                <c:pt idx="361">
                  <c:v>306.85000000000014</c:v>
                </c:pt>
                <c:pt idx="362">
                  <c:v>307.70000000000016</c:v>
                </c:pt>
                <c:pt idx="363">
                  <c:v>308.5500000000002</c:v>
                </c:pt>
                <c:pt idx="364">
                  <c:v>309.4000000000002</c:v>
                </c:pt>
                <c:pt idx="365">
                  <c:v>310.2500000000002</c:v>
                </c:pt>
                <c:pt idx="366">
                  <c:v>311.10000000000025</c:v>
                </c:pt>
                <c:pt idx="367">
                  <c:v>311.9500000000003</c:v>
                </c:pt>
                <c:pt idx="368">
                  <c:v>312.8000000000003</c:v>
                </c:pt>
                <c:pt idx="369">
                  <c:v>313.6500000000003</c:v>
                </c:pt>
                <c:pt idx="370">
                  <c:v>314.50000000000034</c:v>
                </c:pt>
                <c:pt idx="371">
                  <c:v>315.35000000000036</c:v>
                </c:pt>
                <c:pt idx="372">
                  <c:v>316.2000000000004</c:v>
                </c:pt>
                <c:pt idx="373">
                  <c:v>317.0500000000004</c:v>
                </c:pt>
                <c:pt idx="374">
                  <c:v>317.90000000000043</c:v>
                </c:pt>
                <c:pt idx="375">
                  <c:v>318.75000000000045</c:v>
                </c:pt>
                <c:pt idx="376">
                  <c:v>319.6000000000005</c:v>
                </c:pt>
                <c:pt idx="377">
                  <c:v>320.4500000000005</c:v>
                </c:pt>
                <c:pt idx="378">
                  <c:v>321.3000000000005</c:v>
                </c:pt>
                <c:pt idx="379">
                  <c:v>322.15000000000055</c:v>
                </c:pt>
                <c:pt idx="380">
                  <c:v>323.00000000000057</c:v>
                </c:pt>
                <c:pt idx="381">
                  <c:v>323.8500000000006</c:v>
                </c:pt>
                <c:pt idx="382">
                  <c:v>324.7000000000006</c:v>
                </c:pt>
                <c:pt idx="383">
                  <c:v>325.55000000000064</c:v>
                </c:pt>
                <c:pt idx="384">
                  <c:v>326.40000000000066</c:v>
                </c:pt>
                <c:pt idx="385">
                  <c:v>327.2500000000007</c:v>
                </c:pt>
                <c:pt idx="386">
                  <c:v>328.1000000000007</c:v>
                </c:pt>
                <c:pt idx="387">
                  <c:v>328.9500000000007</c:v>
                </c:pt>
                <c:pt idx="388">
                  <c:v>329.80000000000075</c:v>
                </c:pt>
                <c:pt idx="389">
                  <c:v>330.6500000000008</c:v>
                </c:pt>
                <c:pt idx="390">
                  <c:v>331.5000000000008</c:v>
                </c:pt>
                <c:pt idx="391">
                  <c:v>332.3500000000008</c:v>
                </c:pt>
                <c:pt idx="392">
                  <c:v>333.20000000000084</c:v>
                </c:pt>
                <c:pt idx="393">
                  <c:v>334.05000000000086</c:v>
                </c:pt>
                <c:pt idx="394">
                  <c:v>334.9000000000009</c:v>
                </c:pt>
                <c:pt idx="395">
                  <c:v>335.7500000000009</c:v>
                </c:pt>
                <c:pt idx="396">
                  <c:v>336.60000000000093</c:v>
                </c:pt>
                <c:pt idx="397">
                  <c:v>337.45000000000095</c:v>
                </c:pt>
                <c:pt idx="398">
                  <c:v>338.300000000001</c:v>
                </c:pt>
              </c:numCache>
            </c:numRef>
          </c:xVal>
          <c:yVal>
            <c:numRef>
              <c:f>Feuil1!$B$16:$B$414</c:f>
              <c:numCache>
                <c:ptCount val="399"/>
                <c:pt idx="0">
                  <c:v>0</c:v>
                </c:pt>
                <c:pt idx="1">
                  <c:v>7.476604452899821</c:v>
                </c:pt>
                <c:pt idx="2">
                  <c:v>22.555844995737175</c:v>
                </c:pt>
                <c:pt idx="3">
                  <c:v>45.36595299887863</c:v>
                </c:pt>
                <c:pt idx="4">
                  <c:v>76.03741541280661</c:v>
                </c:pt>
                <c:pt idx="5">
                  <c:v>114.70303454777296</c:v>
                </c:pt>
                <c:pt idx="6">
                  <c:v>161.497989645893</c:v>
                </c:pt>
                <c:pt idx="7">
                  <c:v>216.5599006816045</c:v>
                </c:pt>
                <c:pt idx="8">
                  <c:v>280.0288945603878</c:v>
                </c:pt>
                <c:pt idx="9">
                  <c:v>352.04767383292756</c:v>
                </c:pt>
                <c:pt idx="10">
                  <c:v>432.76158804840503</c:v>
                </c:pt>
                <c:pt idx="11">
                  <c:v>522.3187078774974</c:v>
                </c:pt>
                <c:pt idx="12">
                  <c:v>620.86990214295</c:v>
                </c:pt>
                <c:pt idx="13">
                  <c:v>728.5689179033049</c:v>
                </c:pt>
                <c:pt idx="14">
                  <c:v>845.5724637435502</c:v>
                </c:pt>
                <c:pt idx="15">
                  <c:v>972.0402964351146</c:v>
                </c:pt>
                <c:pt idx="16">
                  <c:v>1108.1353111368235</c:v>
                </c:pt>
                <c:pt idx="17">
                  <c:v>1254.0236353181817</c:v>
                </c:pt>
                <c:pt idx="18">
                  <c:v>1409.874726596695</c:v>
                </c:pt>
                <c:pt idx="19">
                  <c:v>1575.861474691936</c:v>
                </c:pt>
                <c:pt idx="20">
                  <c:v>1752.1603077107538</c:v>
                </c:pt>
                <c:pt idx="21">
                  <c:v>1938.9513029904504</c:v>
                </c:pt>
                <c:pt idx="22">
                  <c:v>2136.418302740002</c:v>
                </c:pt>
                <c:pt idx="23">
                  <c:v>2344.749034733511</c:v>
                </c:pt>
                <c:pt idx="24">
                  <c:v>2564.135238325127</c:v>
                </c:pt>
                <c:pt idx="25">
                  <c:v>2794.7727960707775</c:v>
                </c:pt>
                <c:pt idx="26">
                  <c:v>3036.861871259226</c:v>
                </c:pt>
                <c:pt idx="27">
                  <c:v>3290.6069343631734</c:v>
                </c:pt>
                <c:pt idx="28">
                  <c:v>3556.2158782615834</c:v>
                </c:pt>
                <c:pt idx="29">
                  <c:v>3833.9011164322783</c:v>
                </c:pt>
                <c:pt idx="30">
                  <c:v>4123.879736759901</c:v>
                </c:pt>
                <c:pt idx="31">
                  <c:v>4426.373664418828</c:v>
                </c:pt>
                <c:pt idx="32">
                  <c:v>4741.6098345235305</c:v>
                </c:pt>
                <c:pt idx="33">
                  <c:v>5069.8203752774825</c:v>
                </c:pt>
                <c:pt idx="34">
                  <c:v>5411.244558257357</c:v>
                </c:pt>
                <c:pt idx="35">
                  <c:v>5766.127986704528</c:v>
                </c:pt>
                <c:pt idx="36">
                  <c:v>6134.722359429908</c:v>
                </c:pt>
                <c:pt idx="37">
                  <c:v>6517.2857038165475</c:v>
                </c:pt>
                <c:pt idx="38">
                  <c:v>6914.082620186693</c:v>
                </c:pt>
                <c:pt idx="39">
                  <c:v>7325.384538177677</c:v>
                </c:pt>
                <c:pt idx="40">
                  <c:v>7751.469985819056</c:v>
                </c:pt>
                <c:pt idx="41">
                  <c:v>8192.624872056596</c:v>
                </c:pt>
                <c:pt idx="42">
                  <c:v>8649.142783527757</c:v>
                </c:pt>
                <c:pt idx="43">
                  <c:v>9121.32529645887</c:v>
                </c:pt>
                <c:pt idx="44">
                  <c:v>9609.482304627203</c:v>
                </c:pt>
                <c:pt idx="45">
                  <c:v>10113.932364412396</c:v>
                </c:pt>
                <c:pt idx="46">
                  <c:v>10635.003058052409</c:v>
                </c:pt>
                <c:pt idx="47">
                  <c:v>11173.031547860204</c:v>
                </c:pt>
                <c:pt idx="48">
                  <c:v>11728.36518560226</c:v>
                </c:pt>
                <c:pt idx="49">
                  <c:v>12301.361570570054</c:v>
                </c:pt>
                <c:pt idx="50">
                  <c:v>12892.388992096905</c:v>
                </c:pt>
                <c:pt idx="51">
                  <c:v>13501.826897133393</c:v>
                </c:pt>
                <c:pt idx="52">
                  <c:v>14130.066384915044</c:v>
                </c:pt>
                <c:pt idx="53">
                  <c:v>14777.510730976042</c:v>
                </c:pt>
                <c:pt idx="54">
                  <c:v>15444.575943006907</c:v>
                </c:pt>
                <c:pt idx="55">
                  <c:v>16131.691351324767</c:v>
                </c:pt>
                <c:pt idx="56">
                  <c:v>16839.300237024512</c:v>
                </c:pt>
                <c:pt idx="57">
                  <c:v>17567.860501210682</c:v>
                </c:pt>
                <c:pt idx="58">
                  <c:v>18317.845379076593</c:v>
                </c:pt>
                <c:pt idx="59">
                  <c:v>19089.744203002378</c:v>
                </c:pt>
                <c:pt idx="60">
                  <c:v>19884.063219291624</c:v>
                </c:pt>
                <c:pt idx="61">
                  <c:v>20701.34108135634</c:v>
                </c:pt>
                <c:pt idx="62">
                  <c:v>21542.118942638263</c:v>
                </c:pt>
                <c:pt idx="63">
                  <c:v>22406.957746413125</c:v>
                </c:pt>
                <c:pt idx="64">
                  <c:v>23296.43933075152</c:v>
                </c:pt>
                <c:pt idx="65">
                  <c:v>24211.167617384253</c:v>
                </c:pt>
                <c:pt idx="66">
                  <c:v>25151.769892593362</c:v>
                </c:pt>
                <c:pt idx="67">
                  <c:v>26118.89818921182</c:v>
                </c:pt>
                <c:pt idx="68">
                  <c:v>27113.230779912694</c:v>
                </c:pt>
                <c:pt idx="69">
                  <c:v>28135.473793223962</c:v>
                </c:pt>
                <c:pt idx="70">
                  <c:v>29186.362965145257</c:v>
                </c:pt>
                <c:pt idx="71">
                  <c:v>30230.221576860775</c:v>
                </c:pt>
                <c:pt idx="72">
                  <c:v>31267.051905347627</c:v>
                </c:pt>
                <c:pt idx="73">
                  <c:v>32296.85621105836</c:v>
                </c:pt>
                <c:pt idx="74">
                  <c:v>33319.63673794888</c:v>
                </c:pt>
                <c:pt idx="75">
                  <c:v>34335.39571350621</c:v>
                </c:pt>
                <c:pt idx="76">
                  <c:v>35344.13534877593</c:v>
                </c:pt>
                <c:pt idx="77">
                  <c:v>36345.85783838951</c:v>
                </c:pt>
                <c:pt idx="78">
                  <c:v>37340.565360591296</c:v>
                </c:pt>
                <c:pt idx="79">
                  <c:v>38328.26007726538</c:v>
                </c:pt>
                <c:pt idx="80">
                  <c:v>39308.944133962184</c:v>
                </c:pt>
                <c:pt idx="81">
                  <c:v>40282.61965992482</c:v>
                </c:pt>
                <c:pt idx="82">
                  <c:v>41249.28876811527</c:v>
                </c:pt>
                <c:pt idx="83">
                  <c:v>42208.953555240325</c:v>
                </c:pt>
                <c:pt idx="84">
                  <c:v>43161.61610177727</c:v>
                </c:pt>
                <c:pt idx="85">
                  <c:v>44107.278471999416</c:v>
                </c:pt>
                <c:pt idx="86">
                  <c:v>45045.94271400137</c:v>
                </c:pt>
                <c:pt idx="87">
                  <c:v>45977.6108597241</c:v>
                </c:pt>
                <c:pt idx="88">
                  <c:v>46902.284924979765</c:v>
                </c:pt>
                <c:pt idx="89">
                  <c:v>47819.96690947638</c:v>
                </c:pt>
                <c:pt idx="90">
                  <c:v>48730.658796842195</c:v>
                </c:pt>
                <c:pt idx="91">
                  <c:v>49634.36255464993</c:v>
                </c:pt>
                <c:pt idx="92">
                  <c:v>50531.08013444074</c:v>
                </c:pt>
                <c:pt idx="93">
                  <c:v>51420.813471748</c:v>
                </c:pt>
                <c:pt idx="94">
                  <c:v>52303.56448612087</c:v>
                </c:pt>
                <c:pt idx="95">
                  <c:v>53179.33508114766</c:v>
                </c:pt>
                <c:pt idx="96">
                  <c:v>54048.127144478945</c:v>
                </c:pt>
                <c:pt idx="97">
                  <c:v>54909.94254785051</c:v>
                </c:pt>
                <c:pt idx="98">
                  <c:v>55764.78314710607</c:v>
                </c:pt>
                <c:pt idx="99">
                  <c:v>56612.65078221981</c:v>
                </c:pt>
                <c:pt idx="100">
                  <c:v>57453.54727731865</c:v>
                </c:pt>
                <c:pt idx="101">
                  <c:v>58287.474440704376</c:v>
                </c:pt>
                <c:pt idx="102">
                  <c:v>59114.43406487551</c:v>
                </c:pt>
                <c:pt idx="103">
                  <c:v>59934.42792654902</c:v>
                </c:pt>
                <c:pt idx="104">
                  <c:v>60747.45778668178</c:v>
                </c:pt>
                <c:pt idx="105">
                  <c:v>61553.52539049186</c:v>
                </c:pt>
                <c:pt idx="106">
                  <c:v>62352.63246747959</c:v>
                </c:pt>
                <c:pt idx="107">
                  <c:v>63144.780731448445</c:v>
                </c:pt>
                <c:pt idx="108">
                  <c:v>63929.97188052569</c:v>
                </c:pt>
                <c:pt idx="109">
                  <c:v>64708.20759718287</c:v>
                </c:pt>
                <c:pt idx="110">
                  <c:v>65479.48954825603</c:v>
                </c:pt>
                <c:pt idx="111">
                  <c:v>66243.81938496584</c:v>
                </c:pt>
                <c:pt idx="112">
                  <c:v>67001.1987429374</c:v>
                </c:pt>
                <c:pt idx="113">
                  <c:v>67751.62924221993</c:v>
                </c:pt>
                <c:pt idx="114">
                  <c:v>68495.11248730624</c:v>
                </c:pt>
                <c:pt idx="115">
                  <c:v>69231.65006715195</c:v>
                </c:pt>
                <c:pt idx="116">
                  <c:v>69961.2435551946</c:v>
                </c:pt>
                <c:pt idx="117">
                  <c:v>70683.89450937252</c:v>
                </c:pt>
                <c:pt idx="118">
                  <c:v>71399.60447214349</c:v>
                </c:pt>
                <c:pt idx="119">
                  <c:v>72108.37497050318</c:v>
                </c:pt>
                <c:pt idx="120">
                  <c:v>72810.20751600347</c:v>
                </c:pt>
                <c:pt idx="121">
                  <c:v>73505.10360477056</c:v>
                </c:pt>
                <c:pt idx="122">
                  <c:v>74193.06471752276</c:v>
                </c:pt>
                <c:pt idx="123">
                  <c:v>74874.09231958832</c:v>
                </c:pt>
                <c:pt idx="124">
                  <c:v>75548.18786092282</c:v>
                </c:pt>
                <c:pt idx="125">
                  <c:v>76215.3527761265</c:v>
                </c:pt>
                <c:pt idx="126">
                  <c:v>76875.58848446143</c:v>
                </c:pt>
                <c:pt idx="127">
                  <c:v>77528.89638986839</c:v>
                </c:pt>
                <c:pt idx="128">
                  <c:v>78175.27788098357</c:v>
                </c:pt>
                <c:pt idx="129">
                  <c:v>78814.73433115521</c:v>
                </c:pt>
                <c:pt idx="130">
                  <c:v>79447.26709845982</c:v>
                </c:pt>
                <c:pt idx="131">
                  <c:v>80072.87752571843</c:v>
                </c:pt>
                <c:pt idx="132">
                  <c:v>80691.56694051254</c:v>
                </c:pt>
                <c:pt idx="133">
                  <c:v>81303.33665519989</c:v>
                </c:pt>
                <c:pt idx="134">
                  <c:v>81908.18796693004</c:v>
                </c:pt>
                <c:pt idx="135">
                  <c:v>82506.12215765979</c:v>
                </c:pt>
                <c:pt idx="136">
                  <c:v>83097.1404941684</c:v>
                </c:pt>
                <c:pt idx="137">
                  <c:v>83681.24422807258</c:v>
                </c:pt>
                <c:pt idx="138">
                  <c:v>84258.43459584138</c:v>
                </c:pt>
                <c:pt idx="139">
                  <c:v>84828.71281881079</c:v>
                </c:pt>
                <c:pt idx="140">
                  <c:v>85392.08010319826</c:v>
                </c:pt>
                <c:pt idx="141">
                  <c:v>85948.53764011693</c:v>
                </c:pt>
                <c:pt idx="142">
                  <c:v>86498.08660558976</c:v>
                </c:pt>
                <c:pt idx="143">
                  <c:v>87040.72816056343</c:v>
                </c:pt>
                <c:pt idx="144">
                  <c:v>87576.46345092205</c:v>
                </c:pt>
                <c:pt idx="145">
                  <c:v>88105.29360750072</c:v>
                </c:pt>
                <c:pt idx="146">
                  <c:v>88627.21974609887</c:v>
                </c:pt>
                <c:pt idx="147">
                  <c:v>89142.24296749347</c:v>
                </c:pt>
                <c:pt idx="148">
                  <c:v>89650.36435745197</c:v>
                </c:pt>
                <c:pt idx="149">
                  <c:v>90151.58498674512</c:v>
                </c:pt>
                <c:pt idx="150">
                  <c:v>90645.90591115963</c:v>
                </c:pt>
                <c:pt idx="151">
                  <c:v>91133.3281715106</c:v>
                </c:pt>
                <c:pt idx="152">
                  <c:v>91613.85279365373</c:v>
                </c:pt>
                <c:pt idx="153">
                  <c:v>92087.48078849747</c:v>
                </c:pt>
                <c:pt idx="154">
                  <c:v>92554.21315201488</c:v>
                </c:pt>
                <c:pt idx="155">
                  <c:v>93014.05086525537</c:v>
                </c:pt>
                <c:pt idx="156">
                  <c:v>93466.9948943562</c:v>
                </c:pt>
                <c:pt idx="157">
                  <c:v>93913.04619055391</c:v>
                </c:pt>
                <c:pt idx="158">
                  <c:v>94352.2056901954</c:v>
                </c:pt>
                <c:pt idx="159">
                  <c:v>94784.47431474902</c:v>
                </c:pt>
                <c:pt idx="160">
                  <c:v>95209.85297081534</c:v>
                </c:pt>
                <c:pt idx="161">
                  <c:v>95628.3425501378</c:v>
                </c:pt>
                <c:pt idx="162">
                  <c:v>96039.94392961316</c:v>
                </c:pt>
                <c:pt idx="163">
                  <c:v>96444.65797130186</c:v>
                </c:pt>
                <c:pt idx="164">
                  <c:v>96842.48552243802</c:v>
                </c:pt>
                <c:pt idx="165">
                  <c:v>97233.42741543942</c:v>
                </c:pt>
                <c:pt idx="166">
                  <c:v>97617.48446791728</c:v>
                </c:pt>
                <c:pt idx="167">
                  <c:v>97994.65748268578</c:v>
                </c:pt>
                <c:pt idx="168">
                  <c:v>98364.9472477715</c:v>
                </c:pt>
                <c:pt idx="169">
                  <c:v>98728.35453642262</c:v>
                </c:pt>
                <c:pt idx="170">
                  <c:v>99084.88010711798</c:v>
                </c:pt>
                <c:pt idx="171">
                  <c:v>99434.52470357594</c:v>
                </c:pt>
                <c:pt idx="172">
                  <c:v>99777.28905476308</c:v>
                </c:pt>
                <c:pt idx="173">
                  <c:v>100113.17387490273</c:v>
                </c:pt>
                <c:pt idx="174">
                  <c:v>100442.1798634833</c:v>
                </c:pt>
                <c:pt idx="175">
                  <c:v>100764.30770526643</c:v>
                </c:pt>
                <c:pt idx="176">
                  <c:v>101079.55807029502</c:v>
                </c:pt>
                <c:pt idx="177">
                  <c:v>101387.93161390105</c:v>
                </c:pt>
                <c:pt idx="178">
                  <c:v>101689.42897671318</c:v>
                </c:pt>
                <c:pt idx="179">
                  <c:v>101984.05078466429</c:v>
                </c:pt>
                <c:pt idx="180">
                  <c:v>102271.7976489987</c:v>
                </c:pt>
                <c:pt idx="181">
                  <c:v>102552.67016627938</c:v>
                </c:pt>
                <c:pt idx="182">
                  <c:v>102826.66891839482</c:v>
                </c:pt>
                <c:pt idx="183">
                  <c:v>103093.79447256585</c:v>
                </c:pt>
                <c:pt idx="184">
                  <c:v>103354.04738135225</c:v>
                </c:pt>
                <c:pt idx="185">
                  <c:v>103607.42818265918</c:v>
                </c:pt>
                <c:pt idx="186">
                  <c:v>103853.93739974339</c:v>
                </c:pt>
                <c:pt idx="187">
                  <c:v>104093.57554121937</c:v>
                </c:pt>
                <c:pt idx="188">
                  <c:v>104326.34310106526</c:v>
                </c:pt>
                <c:pt idx="189">
                  <c:v>104552.24055862852</c:v>
                </c:pt>
                <c:pt idx="190">
                  <c:v>104771.26837863159</c:v>
                </c:pt>
                <c:pt idx="191">
                  <c:v>104983.42701117725</c:v>
                </c:pt>
                <c:pt idx="192">
                  <c:v>105188.71689175382</c:v>
                </c:pt>
                <c:pt idx="193">
                  <c:v>105387.13844124027</c:v>
                </c:pt>
                <c:pt idx="194">
                  <c:v>105578.69206591105</c:v>
                </c:pt>
                <c:pt idx="195">
                  <c:v>105763.37815744083</c:v>
                </c:pt>
                <c:pt idx="196">
                  <c:v>105941.19709290907</c:v>
                </c:pt>
                <c:pt idx="197">
                  <c:v>106112.14923480432</c:v>
                </c:pt>
                <c:pt idx="198">
                  <c:v>106276.23493102849</c:v>
                </c:pt>
                <c:pt idx="199">
                  <c:v>106433.45451490082</c:v>
                </c:pt>
                <c:pt idx="200">
                  <c:v>106583.80830516176</c:v>
                </c:pt>
                <c:pt idx="201">
                  <c:v>106727.29660597669</c:v>
                </c:pt>
                <c:pt idx="202">
                  <c:v>106863.9197069394</c:v>
                </c:pt>
                <c:pt idx="203">
                  <c:v>106993.67788307543</c:v>
                </c:pt>
                <c:pt idx="204">
                  <c:v>107116.57139484528</c:v>
                </c:pt>
                <c:pt idx="205">
                  <c:v>107232.60048814738</c:v>
                </c:pt>
                <c:pt idx="206">
                  <c:v>107341.76539432097</c:v>
                </c:pt>
                <c:pt idx="207">
                  <c:v>107444.06633014872</c:v>
                </c:pt>
                <c:pt idx="208">
                  <c:v>107539.50349785926</c:v>
                </c:pt>
                <c:pt idx="209">
                  <c:v>107628.07708512948</c:v>
                </c:pt>
                <c:pt idx="210">
                  <c:v>107709.7872650867</c:v>
                </c:pt>
                <c:pt idx="211">
                  <c:v>107784.63419631068</c:v>
                </c:pt>
                <c:pt idx="212">
                  <c:v>107852.6180228354</c:v>
                </c:pt>
                <c:pt idx="213">
                  <c:v>107913.73887415072</c:v>
                </c:pt>
                <c:pt idx="214">
                  <c:v>107967.99686520385</c:v>
                </c:pt>
                <c:pt idx="215">
                  <c:v>108015.3920964007</c:v>
                </c:pt>
                <c:pt idx="216">
                  <c:v>108055.92465360695</c:v>
                </c:pt>
                <c:pt idx="217">
                  <c:v>108089.5946081491</c:v>
                </c:pt>
                <c:pt idx="218">
                  <c:v>108116.40201681519</c:v>
                </c:pt>
                <c:pt idx="219">
                  <c:v>108136.3469218555</c:v>
                </c:pt>
                <c:pt idx="220">
                  <c:v>108149.42935098294</c:v>
                </c:pt>
                <c:pt idx="221">
                  <c:v>108155.64931737343</c:v>
                </c:pt>
                <c:pt idx="222">
                  <c:v>108155.00681966596</c:v>
                </c:pt>
                <c:pt idx="223">
                  <c:v>108147.50184196253</c:v>
                </c:pt>
                <c:pt idx="224">
                  <c:v>108133.134353828</c:v>
                </c:pt>
                <c:pt idx="225">
                  <c:v>108111.90431028965</c:v>
                </c:pt>
                <c:pt idx="226">
                  <c:v>108083.81165183666</c:v>
                </c:pt>
                <c:pt idx="227">
                  <c:v>108048.85630441933</c:v>
                </c:pt>
                <c:pt idx="228">
                  <c:v>108007.03817944825</c:v>
                </c:pt>
                <c:pt idx="229">
                  <c:v>107958.35717379322</c:v>
                </c:pt>
                <c:pt idx="230">
                  <c:v>107902.813169782</c:v>
                </c:pt>
                <c:pt idx="231">
                  <c:v>107840.40603519892</c:v>
                </c:pt>
                <c:pt idx="232">
                  <c:v>107771.13562328329</c:v>
                </c:pt>
                <c:pt idx="233">
                  <c:v>107695.00177272769</c:v>
                </c:pt>
                <c:pt idx="234">
                  <c:v>107612.00430767603</c:v>
                </c:pt>
                <c:pt idx="235">
                  <c:v>107522.14303772151</c:v>
                </c:pt>
                <c:pt idx="236">
                  <c:v>107425.41775790432</c:v>
                </c:pt>
                <c:pt idx="237">
                  <c:v>107321.82824870924</c:v>
                </c:pt>
                <c:pt idx="238">
                  <c:v>107211.37427606307</c:v>
                </c:pt>
                <c:pt idx="239">
                  <c:v>107094.05559133184</c:v>
                </c:pt>
                <c:pt idx="240">
                  <c:v>106969.87193131787</c:v>
                </c:pt>
                <c:pt idx="241">
                  <c:v>106838.82301825675</c:v>
                </c:pt>
                <c:pt idx="242">
                  <c:v>106700.90855981396</c:v>
                </c:pt>
                <c:pt idx="243">
                  <c:v>106556.1282490815</c:v>
                </c:pt>
                <c:pt idx="244">
                  <c:v>106404.48176457427</c:v>
                </c:pt>
                <c:pt idx="245">
                  <c:v>106245.96877022626</c:v>
                </c:pt>
                <c:pt idx="246">
                  <c:v>106080.58891538662</c:v>
                </c:pt>
                <c:pt idx="247">
                  <c:v>105908.34183481552</c:v>
                </c:pt>
                <c:pt idx="248">
                  <c:v>105729.22714867991</c:v>
                </c:pt>
                <c:pt idx="249">
                  <c:v>105543.24446254899</c:v>
                </c:pt>
                <c:pt idx="250">
                  <c:v>105350.39336738957</c:v>
                </c:pt>
                <c:pt idx="251">
                  <c:v>105150.67343956133</c:v>
                </c:pt>
                <c:pt idx="252">
                  <c:v>104944.0842408118</c:v>
                </c:pt>
                <c:pt idx="253">
                  <c:v>104730.62531827121</c:v>
                </c:pt>
                <c:pt idx="254">
                  <c:v>104510.29620444716</c:v>
                </c:pt>
                <c:pt idx="255">
                  <c:v>104283.09641721915</c:v>
                </c:pt>
                <c:pt idx="256">
                  <c:v>104049.02545983288</c:v>
                </c:pt>
                <c:pt idx="257">
                  <c:v>103808.08282089446</c:v>
                </c:pt>
                <c:pt idx="258">
                  <c:v>103560.26797436437</c:v>
                </c:pt>
                <c:pt idx="259">
                  <c:v>103305.58037955128</c:v>
                </c:pt>
                <c:pt idx="260">
                  <c:v>103044.01948110569</c:v>
                </c:pt>
                <c:pt idx="261">
                  <c:v>102775.58470901342</c:v>
                </c:pt>
                <c:pt idx="262">
                  <c:v>102500.27547858891</c:v>
                </c:pt>
                <c:pt idx="263">
                  <c:v>102218.09119046832</c:v>
                </c:pt>
                <c:pt idx="264">
                  <c:v>101929.03123060249</c:v>
                </c:pt>
                <c:pt idx="265">
                  <c:v>101633.09497024975</c:v>
                </c:pt>
                <c:pt idx="266">
                  <c:v>101330.2817659685</c:v>
                </c:pt>
                <c:pt idx="267">
                  <c:v>101020.59095960963</c:v>
                </c:pt>
                <c:pt idx="268">
                  <c:v>100704.0218783088</c:v>
                </c:pt>
                <c:pt idx="269">
                  <c:v>100380.57383447853</c:v>
                </c:pt>
                <c:pt idx="270">
                  <c:v>100050.24612580007</c:v>
                </c:pt>
                <c:pt idx="271">
                  <c:v>99713.03803521517</c:v>
                </c:pt>
                <c:pt idx="272">
                  <c:v>99368.94883091762</c:v>
                </c:pt>
                <c:pt idx="273">
                  <c:v>99017.97776634464</c:v>
                </c:pt>
                <c:pt idx="274">
                  <c:v>98660.12408016808</c:v>
                </c:pt>
                <c:pt idx="275">
                  <c:v>98295.38699628547</c:v>
                </c:pt>
                <c:pt idx="276">
                  <c:v>97923.76572381082</c:v>
                </c:pt>
                <c:pt idx="277">
                  <c:v>97545.2594570654</c:v>
                </c:pt>
                <c:pt idx="278">
                  <c:v>97159.86737556815</c:v>
                </c:pt>
                <c:pt idx="279">
                  <c:v>96767.58864402604</c:v>
                </c:pt>
                <c:pt idx="280">
                  <c:v>96368.4224123242</c:v>
                </c:pt>
                <c:pt idx="281">
                  <c:v>95962.36781551594</c:v>
                </c:pt>
                <c:pt idx="282">
                  <c:v>95549.42397381249</c:v>
                </c:pt>
                <c:pt idx="283">
                  <c:v>95129.58999257263</c:v>
                </c:pt>
                <c:pt idx="284">
                  <c:v>94702.86496229214</c:v>
                </c:pt>
                <c:pt idx="285">
                  <c:v>94269.24795859306</c:v>
                </c:pt>
                <c:pt idx="286">
                  <c:v>93828.73804221273</c:v>
                </c:pt>
                <c:pt idx="287">
                  <c:v>93381.33425899275</c:v>
                </c:pt>
                <c:pt idx="288">
                  <c:v>92927.03563986764</c:v>
                </c:pt>
                <c:pt idx="289">
                  <c:v>92465.8412008534</c:v>
                </c:pt>
                <c:pt idx="290">
                  <c:v>91997.74994303593</c:v>
                </c:pt>
                <c:pt idx="291">
                  <c:v>91522.7608525591</c:v>
                </c:pt>
                <c:pt idx="292">
                  <c:v>91040.87290061286</c:v>
                </c:pt>
                <c:pt idx="293">
                  <c:v>90552.08504342094</c:v>
                </c:pt>
                <c:pt idx="294">
                  <c:v>90056.3962222286</c:v>
                </c:pt>
                <c:pt idx="295">
                  <c:v>89553.80536329003</c:v>
                </c:pt>
                <c:pt idx="296">
                  <c:v>89044.31137785557</c:v>
                </c:pt>
                <c:pt idx="297">
                  <c:v>88527.91316215893</c:v>
                </c:pt>
                <c:pt idx="298">
                  <c:v>88004.60959740398</c:v>
                </c:pt>
                <c:pt idx="299">
                  <c:v>87474.3995497515</c:v>
                </c:pt>
                <c:pt idx="300">
                  <c:v>86937.28187030576</c:v>
                </c:pt>
                <c:pt idx="301">
                  <c:v>86393.25539510082</c:v>
                </c:pt>
                <c:pt idx="302">
                  <c:v>85842.31894508672</c:v>
                </c:pt>
                <c:pt idx="303">
                  <c:v>85284.47132611551</c:v>
                </c:pt>
                <c:pt idx="304">
                  <c:v>84719.71132892696</c:v>
                </c:pt>
                <c:pt idx="305">
                  <c:v>84148.03772913424</c:v>
                </c:pt>
                <c:pt idx="306">
                  <c:v>83569.44928720935</c:v>
                </c:pt>
                <c:pt idx="307">
                  <c:v>82983.9447484683</c:v>
                </c:pt>
                <c:pt idx="308">
                  <c:v>82391.52284305623</c:v>
                </c:pt>
                <c:pt idx="309">
                  <c:v>81792.18228593224</c:v>
                </c:pt>
                <c:pt idx="310">
                  <c:v>81185.92177685408</c:v>
                </c:pt>
                <c:pt idx="311">
                  <c:v>80572.74000036264</c:v>
                </c:pt>
                <c:pt idx="312">
                  <c:v>79952.63562576624</c:v>
                </c:pt>
                <c:pt idx="313">
                  <c:v>79325.60730712475</c:v>
                </c:pt>
                <c:pt idx="314">
                  <c:v>78691.65368323353</c:v>
                </c:pt>
                <c:pt idx="315">
                  <c:v>78050.77337760713</c:v>
                </c:pt>
                <c:pt idx="316">
                  <c:v>77402.96499846283</c:v>
                </c:pt>
                <c:pt idx="317">
                  <c:v>76748.22713870405</c:v>
                </c:pt>
                <c:pt idx="318">
                  <c:v>76086.5583759034</c:v>
                </c:pt>
                <c:pt idx="319">
                  <c:v>75417.95727228577</c:v>
                </c:pt>
                <c:pt idx="320">
                  <c:v>74742.422374711</c:v>
                </c:pt>
                <c:pt idx="321">
                  <c:v>74059.9522146565</c:v>
                </c:pt>
                <c:pt idx="322">
                  <c:v>73370.54530819968</c:v>
                </c:pt>
                <c:pt idx="323">
                  <c:v>72674.20015600008</c:v>
                </c:pt>
                <c:pt idx="324">
                  <c:v>71970.91524328137</c:v>
                </c:pt>
                <c:pt idx="325">
                  <c:v>71260.6890398132</c:v>
                </c:pt>
                <c:pt idx="326">
                  <c:v>70543.51999989274</c:v>
                </c:pt>
                <c:pt idx="327">
                  <c:v>69819.40656232618</c:v>
                </c:pt>
                <c:pt idx="328">
                  <c:v>69088.34715040987</c:v>
                </c:pt>
                <c:pt idx="329">
                  <c:v>68350.34017191135</c:v>
                </c:pt>
                <c:pt idx="330">
                  <c:v>67605.38401905018</c:v>
                </c:pt>
                <c:pt idx="331">
                  <c:v>66853.47706847856</c:v>
                </c:pt>
                <c:pt idx="332">
                  <c:v>66094.61768126176</c:v>
                </c:pt>
                <c:pt idx="333">
                  <c:v>65328.80420285831</c:v>
                </c:pt>
                <c:pt idx="334">
                  <c:v>64556.034963100035</c:v>
                </c:pt>
                <c:pt idx="335">
                  <c:v>63776.308276171905</c:v>
                </c:pt>
                <c:pt idx="336">
                  <c:v>62989.62244059161</c:v>
                </c:pt>
                <c:pt idx="337">
                  <c:v>62195.97573918899</c:v>
                </c:pt>
                <c:pt idx="338">
                  <c:v>61395.36643908526</c:v>
                </c:pt>
                <c:pt idx="339">
                  <c:v>60587.79279167202</c:v>
                </c:pt>
                <c:pt idx="340">
                  <c:v>59773.25303259005</c:v>
                </c:pt>
                <c:pt idx="341">
                  <c:v>58951.745381707915</c:v>
                </c:pt>
                <c:pt idx="342">
                  <c:v>58123.26804310037</c:v>
                </c:pt>
                <c:pt idx="343">
                  <c:v>57287.819205026535</c:v>
                </c:pt>
                <c:pt idx="344">
                  <c:v>56445.397039907904</c:v>
                </c:pt>
                <c:pt idx="345">
                  <c:v>55595.9997043061</c:v>
                </c:pt>
                <c:pt idx="346">
                  <c:v>54739.62533890046</c:v>
                </c:pt>
                <c:pt idx="347">
                  <c:v>53876.27206846539</c:v>
                </c:pt>
                <c:pt idx="348">
                  <c:v>53005.93800184751</c:v>
                </c:pt>
                <c:pt idx="349">
                  <c:v>52128.62123194262</c:v>
                </c:pt>
                <c:pt idx="350">
                  <c:v>51244.319835672395</c:v>
                </c:pt>
                <c:pt idx="351">
                  <c:v>50353.03187396095</c:v>
                </c:pt>
                <c:pt idx="352">
                  <c:v>49454.75539171112</c:v>
                </c:pt>
                <c:pt idx="353">
                  <c:v>48549.48841778056</c:v>
                </c:pt>
                <c:pt idx="354">
                  <c:v>47637.22896495763</c:v>
                </c:pt>
                <c:pt idx="355">
                  <c:v>46717.97502993707</c:v>
                </c:pt>
                <c:pt idx="356">
                  <c:v>45791.724593295454</c:v>
                </c:pt>
                <c:pt idx="357">
                  <c:v>44858.475619466415</c:v>
                </c:pt>
                <c:pt idx="358">
                  <c:v>43918.226056715685</c:v>
                </c:pt>
                <c:pt idx="359">
                  <c:v>42970.9738371159</c:v>
                </c:pt>
                <c:pt idx="360">
                  <c:v>42016.71687652116</c:v>
                </c:pt>
                <c:pt idx="361">
                  <c:v>41055.45307454144</c:v>
                </c:pt>
                <c:pt idx="362">
                  <c:v>40087.18031451671</c:v>
                </c:pt>
                <c:pt idx="363">
                  <c:v>39111.89646349088</c:v>
                </c:pt>
                <c:pt idx="364">
                  <c:v>38129.59937218549</c:v>
                </c:pt>
                <c:pt idx="365">
                  <c:v>37140.28687497324</c:v>
                </c:pt>
                <c:pt idx="366">
                  <c:v>36143.95678985119</c:v>
                </c:pt>
                <c:pt idx="367">
                  <c:v>35140.60691841386</c:v>
                </c:pt>
                <c:pt idx="368">
                  <c:v>34130.23504582602</c:v>
                </c:pt>
                <c:pt idx="369">
                  <c:v>33112.838940795285</c:v>
                </c:pt>
                <c:pt idx="370">
                  <c:v>32088.416355544487</c:v>
                </c:pt>
                <c:pt idx="371">
                  <c:v>31056.965025783804</c:v>
                </c:pt>
                <c:pt idx="372">
                  <c:v>30018.48267068269</c:v>
                </c:pt>
                <c:pt idx="373">
                  <c:v>28972.966992841542</c:v>
                </c:pt>
                <c:pt idx="374">
                  <c:v>27920.41567826317</c:v>
                </c:pt>
                <c:pt idx="375">
                  <c:v>26860.826396324002</c:v>
                </c:pt>
                <c:pt idx="376">
                  <c:v>25794.196799745107</c:v>
                </c:pt>
                <c:pt idx="377">
                  <c:v>24720.52452456292</c:v>
                </c:pt>
                <c:pt idx="378">
                  <c:v>23639.807190099804</c:v>
                </c:pt>
                <c:pt idx="379">
                  <c:v>22552.042398934333</c:v>
                </c:pt>
                <c:pt idx="380">
                  <c:v>21457.227736871344</c:v>
                </c:pt>
                <c:pt idx="381">
                  <c:v>20355.360772911776</c:v>
                </c:pt>
                <c:pt idx="382">
                  <c:v>19246.406703500914</c:v>
                </c:pt>
                <c:pt idx="383">
                  <c:v>18130.355289080115</c:v>
                </c:pt>
                <c:pt idx="384">
                  <c:v>17007.194707693234</c:v>
                </c:pt>
                <c:pt idx="385">
                  <c:v>15876.911295675209</c:v>
                </c:pt>
                <c:pt idx="386">
                  <c:v>14739.489253840477</c:v>
                </c:pt>
                <c:pt idx="387">
                  <c:v>13594.910315586827</c:v>
                </c:pt>
                <c:pt idx="388">
                  <c:v>12443.15337304572</c:v>
                </c:pt>
                <c:pt idx="389">
                  <c:v>11284.19527902668</c:v>
                </c:pt>
                <c:pt idx="390">
                  <c:v>10118.010887592482</c:v>
                </c:pt>
                <c:pt idx="391">
                  <c:v>8944.573141636989</c:v>
                </c:pt>
                <c:pt idx="392">
                  <c:v>7763.851612313927</c:v>
                </c:pt>
                <c:pt idx="393">
                  <c:v>6575.812110808476</c:v>
                </c:pt>
                <c:pt idx="394">
                  <c:v>5380.416261704454</c:v>
                </c:pt>
                <c:pt idx="395">
                  <c:v>4177.6210344421215</c:v>
                </c:pt>
                <c:pt idx="396">
                  <c:v>2967.3782290009817</c:v>
                </c:pt>
                <c:pt idx="397">
                  <c:v>1749.6339115307433</c:v>
                </c:pt>
                <c:pt idx="398">
                  <c:v>524.3277951830289</c:v>
                </c:pt>
              </c:numCache>
            </c:numRef>
          </c:yVal>
          <c:smooth val="1"/>
        </c:ser>
        <c:axId val="54191377"/>
        <c:axId val="17960346"/>
      </c:scatterChart>
      <c:valAx>
        <c:axId val="54191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temps(en 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60346"/>
        <c:crosses val="autoZero"/>
        <c:crossBetween val="midCat"/>
        <c:dispUnits/>
      </c:valAx>
      <c:valAx>
        <c:axId val="17960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altitude (en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913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52"/>
          <c:y val="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655"/>
          <c:w val="0.9085"/>
          <c:h val="0.70375"/>
        </c:manualLayout>
      </c:layout>
      <c:scatterChart>
        <c:scatterStyle val="smoothMarker"/>
        <c:varyColors val="0"/>
        <c:ser>
          <c:idx val="0"/>
          <c:order val="0"/>
          <c:tx>
            <c:v>variation de la pression en fonction du temps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Feuil1!$A$16:$A$414</c:f>
              <c:numCache>
                <c:ptCount val="399"/>
                <c:pt idx="0">
                  <c:v>0</c:v>
                </c:pt>
                <c:pt idx="1">
                  <c:v>0.85</c:v>
                </c:pt>
                <c:pt idx="2">
                  <c:v>1.7</c:v>
                </c:pt>
                <c:pt idx="3">
                  <c:v>2.55</c:v>
                </c:pt>
                <c:pt idx="4">
                  <c:v>3.4</c:v>
                </c:pt>
                <c:pt idx="5">
                  <c:v>4.25</c:v>
                </c:pt>
                <c:pt idx="6">
                  <c:v>5.1</c:v>
                </c:pt>
                <c:pt idx="7">
                  <c:v>5.949999999999999</c:v>
                </c:pt>
                <c:pt idx="8">
                  <c:v>6.799999999999999</c:v>
                </c:pt>
                <c:pt idx="9">
                  <c:v>7.649999999999999</c:v>
                </c:pt>
                <c:pt idx="10">
                  <c:v>8.499999999999998</c:v>
                </c:pt>
                <c:pt idx="11">
                  <c:v>9.349999999999998</c:v>
                </c:pt>
                <c:pt idx="12">
                  <c:v>10.199999999999998</c:v>
                </c:pt>
                <c:pt idx="13">
                  <c:v>11.049999999999997</c:v>
                </c:pt>
                <c:pt idx="14">
                  <c:v>11.899999999999997</c:v>
                </c:pt>
                <c:pt idx="15">
                  <c:v>12.749999999999996</c:v>
                </c:pt>
                <c:pt idx="16">
                  <c:v>13.599999999999996</c:v>
                </c:pt>
                <c:pt idx="17">
                  <c:v>14.449999999999996</c:v>
                </c:pt>
                <c:pt idx="18">
                  <c:v>15.299999999999995</c:v>
                </c:pt>
                <c:pt idx="19">
                  <c:v>16.149999999999995</c:v>
                </c:pt>
                <c:pt idx="20">
                  <c:v>16.999999999999996</c:v>
                </c:pt>
                <c:pt idx="21">
                  <c:v>17.849999999999998</c:v>
                </c:pt>
                <c:pt idx="22">
                  <c:v>18.7</c:v>
                </c:pt>
                <c:pt idx="23">
                  <c:v>19.55</c:v>
                </c:pt>
                <c:pt idx="24">
                  <c:v>20.400000000000002</c:v>
                </c:pt>
                <c:pt idx="25">
                  <c:v>21.250000000000004</c:v>
                </c:pt>
                <c:pt idx="26">
                  <c:v>22.100000000000005</c:v>
                </c:pt>
                <c:pt idx="27">
                  <c:v>22.950000000000006</c:v>
                </c:pt>
                <c:pt idx="28">
                  <c:v>23.800000000000008</c:v>
                </c:pt>
                <c:pt idx="29">
                  <c:v>24.65000000000001</c:v>
                </c:pt>
                <c:pt idx="30">
                  <c:v>25.50000000000001</c:v>
                </c:pt>
                <c:pt idx="31">
                  <c:v>26.350000000000012</c:v>
                </c:pt>
                <c:pt idx="32">
                  <c:v>27.200000000000014</c:v>
                </c:pt>
                <c:pt idx="33">
                  <c:v>28.050000000000015</c:v>
                </c:pt>
                <c:pt idx="34">
                  <c:v>28.900000000000016</c:v>
                </c:pt>
                <c:pt idx="35">
                  <c:v>29.750000000000018</c:v>
                </c:pt>
                <c:pt idx="36">
                  <c:v>30.60000000000002</c:v>
                </c:pt>
                <c:pt idx="37">
                  <c:v>31.45000000000002</c:v>
                </c:pt>
                <c:pt idx="38">
                  <c:v>32.30000000000002</c:v>
                </c:pt>
                <c:pt idx="39">
                  <c:v>33.15000000000002</c:v>
                </c:pt>
                <c:pt idx="40">
                  <c:v>34.00000000000002</c:v>
                </c:pt>
                <c:pt idx="41">
                  <c:v>34.85000000000002</c:v>
                </c:pt>
                <c:pt idx="42">
                  <c:v>35.700000000000024</c:v>
                </c:pt>
                <c:pt idx="43">
                  <c:v>36.550000000000026</c:v>
                </c:pt>
                <c:pt idx="44">
                  <c:v>37.40000000000003</c:v>
                </c:pt>
                <c:pt idx="45">
                  <c:v>38.25000000000003</c:v>
                </c:pt>
                <c:pt idx="46">
                  <c:v>39.10000000000003</c:v>
                </c:pt>
                <c:pt idx="47">
                  <c:v>39.95000000000003</c:v>
                </c:pt>
                <c:pt idx="48">
                  <c:v>40.80000000000003</c:v>
                </c:pt>
                <c:pt idx="49">
                  <c:v>41.650000000000034</c:v>
                </c:pt>
                <c:pt idx="50">
                  <c:v>42.500000000000036</c:v>
                </c:pt>
                <c:pt idx="51">
                  <c:v>43.35000000000004</c:v>
                </c:pt>
                <c:pt idx="52">
                  <c:v>44.20000000000004</c:v>
                </c:pt>
                <c:pt idx="53">
                  <c:v>45.05000000000004</c:v>
                </c:pt>
                <c:pt idx="54">
                  <c:v>45.90000000000004</c:v>
                </c:pt>
                <c:pt idx="55">
                  <c:v>46.75000000000004</c:v>
                </c:pt>
                <c:pt idx="56">
                  <c:v>47.600000000000044</c:v>
                </c:pt>
                <c:pt idx="57">
                  <c:v>48.450000000000045</c:v>
                </c:pt>
                <c:pt idx="58">
                  <c:v>49.30000000000005</c:v>
                </c:pt>
                <c:pt idx="59">
                  <c:v>50.15000000000005</c:v>
                </c:pt>
                <c:pt idx="60">
                  <c:v>51.00000000000005</c:v>
                </c:pt>
                <c:pt idx="61">
                  <c:v>51.85000000000005</c:v>
                </c:pt>
                <c:pt idx="62">
                  <c:v>52.70000000000005</c:v>
                </c:pt>
                <c:pt idx="63">
                  <c:v>53.550000000000054</c:v>
                </c:pt>
                <c:pt idx="64">
                  <c:v>54.400000000000055</c:v>
                </c:pt>
                <c:pt idx="65">
                  <c:v>55.25000000000006</c:v>
                </c:pt>
                <c:pt idx="66">
                  <c:v>56.10000000000006</c:v>
                </c:pt>
                <c:pt idx="67">
                  <c:v>56.95000000000006</c:v>
                </c:pt>
                <c:pt idx="68">
                  <c:v>57.80000000000006</c:v>
                </c:pt>
                <c:pt idx="69">
                  <c:v>58.65000000000006</c:v>
                </c:pt>
                <c:pt idx="70">
                  <c:v>59.500000000000064</c:v>
                </c:pt>
                <c:pt idx="71">
                  <c:v>60.350000000000065</c:v>
                </c:pt>
                <c:pt idx="72">
                  <c:v>61.20000000000007</c:v>
                </c:pt>
                <c:pt idx="73">
                  <c:v>62.05000000000007</c:v>
                </c:pt>
                <c:pt idx="74">
                  <c:v>62.90000000000007</c:v>
                </c:pt>
                <c:pt idx="75">
                  <c:v>63.75000000000007</c:v>
                </c:pt>
                <c:pt idx="76">
                  <c:v>64.60000000000007</c:v>
                </c:pt>
                <c:pt idx="77">
                  <c:v>65.45000000000006</c:v>
                </c:pt>
                <c:pt idx="78">
                  <c:v>66.30000000000005</c:v>
                </c:pt>
                <c:pt idx="79">
                  <c:v>67.15000000000005</c:v>
                </c:pt>
                <c:pt idx="80">
                  <c:v>68.00000000000004</c:v>
                </c:pt>
                <c:pt idx="81">
                  <c:v>68.85000000000004</c:v>
                </c:pt>
                <c:pt idx="82">
                  <c:v>69.70000000000003</c:v>
                </c:pt>
                <c:pt idx="83">
                  <c:v>70.55000000000003</c:v>
                </c:pt>
                <c:pt idx="84">
                  <c:v>71.40000000000002</c:v>
                </c:pt>
                <c:pt idx="85">
                  <c:v>72.25000000000001</c:v>
                </c:pt>
                <c:pt idx="86">
                  <c:v>73.10000000000001</c:v>
                </c:pt>
                <c:pt idx="87">
                  <c:v>73.95</c:v>
                </c:pt>
                <c:pt idx="88">
                  <c:v>74.8</c:v>
                </c:pt>
                <c:pt idx="89">
                  <c:v>75.64999999999999</c:v>
                </c:pt>
                <c:pt idx="90">
                  <c:v>76.49999999999999</c:v>
                </c:pt>
                <c:pt idx="91">
                  <c:v>77.34999999999998</c:v>
                </c:pt>
                <c:pt idx="92">
                  <c:v>78.19999999999997</c:v>
                </c:pt>
                <c:pt idx="93">
                  <c:v>79.04999999999997</c:v>
                </c:pt>
                <c:pt idx="94">
                  <c:v>79.89999999999996</c:v>
                </c:pt>
                <c:pt idx="95">
                  <c:v>80.74999999999996</c:v>
                </c:pt>
                <c:pt idx="96">
                  <c:v>81.59999999999995</c:v>
                </c:pt>
                <c:pt idx="97">
                  <c:v>82.44999999999995</c:v>
                </c:pt>
                <c:pt idx="98">
                  <c:v>83.29999999999994</c:v>
                </c:pt>
                <c:pt idx="99">
                  <c:v>84.14999999999993</c:v>
                </c:pt>
                <c:pt idx="100">
                  <c:v>84.99999999999993</c:v>
                </c:pt>
                <c:pt idx="101">
                  <c:v>85.84999999999992</c:v>
                </c:pt>
                <c:pt idx="102">
                  <c:v>86.69999999999992</c:v>
                </c:pt>
                <c:pt idx="103">
                  <c:v>87.54999999999991</c:v>
                </c:pt>
                <c:pt idx="104">
                  <c:v>88.3999999999999</c:v>
                </c:pt>
                <c:pt idx="105">
                  <c:v>89.2499999999999</c:v>
                </c:pt>
                <c:pt idx="106">
                  <c:v>90.0999999999999</c:v>
                </c:pt>
                <c:pt idx="107">
                  <c:v>90.94999999999989</c:v>
                </c:pt>
                <c:pt idx="108">
                  <c:v>91.79999999999988</c:v>
                </c:pt>
                <c:pt idx="109">
                  <c:v>92.64999999999988</c:v>
                </c:pt>
                <c:pt idx="110">
                  <c:v>93.49999999999987</c:v>
                </c:pt>
                <c:pt idx="111">
                  <c:v>94.34999999999987</c:v>
                </c:pt>
                <c:pt idx="112">
                  <c:v>95.19999999999986</c:v>
                </c:pt>
                <c:pt idx="113">
                  <c:v>96.04999999999986</c:v>
                </c:pt>
                <c:pt idx="114">
                  <c:v>96.89999999999985</c:v>
                </c:pt>
                <c:pt idx="115">
                  <c:v>97.74999999999984</c:v>
                </c:pt>
                <c:pt idx="116">
                  <c:v>98.59999999999984</c:v>
                </c:pt>
                <c:pt idx="117">
                  <c:v>99.44999999999983</c:v>
                </c:pt>
                <c:pt idx="118">
                  <c:v>100.29999999999983</c:v>
                </c:pt>
                <c:pt idx="119">
                  <c:v>101.14999999999982</c:v>
                </c:pt>
                <c:pt idx="120">
                  <c:v>101.99999999999982</c:v>
                </c:pt>
                <c:pt idx="121">
                  <c:v>102.84999999999981</c:v>
                </c:pt>
                <c:pt idx="122">
                  <c:v>103.6999999999998</c:v>
                </c:pt>
                <c:pt idx="123">
                  <c:v>104.5499999999998</c:v>
                </c:pt>
                <c:pt idx="124">
                  <c:v>105.39999999999979</c:v>
                </c:pt>
                <c:pt idx="125">
                  <c:v>106.24999999999979</c:v>
                </c:pt>
                <c:pt idx="126">
                  <c:v>107.09999999999978</c:v>
                </c:pt>
                <c:pt idx="127">
                  <c:v>107.94999999999978</c:v>
                </c:pt>
                <c:pt idx="128">
                  <c:v>108.79999999999977</c:v>
                </c:pt>
                <c:pt idx="129">
                  <c:v>109.64999999999976</c:v>
                </c:pt>
                <c:pt idx="130">
                  <c:v>110.49999999999976</c:v>
                </c:pt>
                <c:pt idx="131">
                  <c:v>111.34999999999975</c:v>
                </c:pt>
                <c:pt idx="132">
                  <c:v>112.19999999999975</c:v>
                </c:pt>
                <c:pt idx="133">
                  <c:v>113.04999999999974</c:v>
                </c:pt>
                <c:pt idx="134">
                  <c:v>113.89999999999974</c:v>
                </c:pt>
                <c:pt idx="135">
                  <c:v>114.74999999999973</c:v>
                </c:pt>
                <c:pt idx="136">
                  <c:v>115.59999999999972</c:v>
                </c:pt>
                <c:pt idx="137">
                  <c:v>116.44999999999972</c:v>
                </c:pt>
                <c:pt idx="138">
                  <c:v>117.29999999999971</c:v>
                </c:pt>
                <c:pt idx="139">
                  <c:v>118.14999999999971</c:v>
                </c:pt>
                <c:pt idx="140">
                  <c:v>118.9999999999997</c:v>
                </c:pt>
                <c:pt idx="141">
                  <c:v>119.8499999999997</c:v>
                </c:pt>
                <c:pt idx="142">
                  <c:v>120.69999999999969</c:v>
                </c:pt>
                <c:pt idx="143">
                  <c:v>121.54999999999968</c:v>
                </c:pt>
                <c:pt idx="144">
                  <c:v>122.39999999999968</c:v>
                </c:pt>
                <c:pt idx="145">
                  <c:v>123.24999999999967</c:v>
                </c:pt>
                <c:pt idx="146">
                  <c:v>124.09999999999967</c:v>
                </c:pt>
                <c:pt idx="147">
                  <c:v>124.94999999999966</c:v>
                </c:pt>
                <c:pt idx="148">
                  <c:v>125.79999999999966</c:v>
                </c:pt>
                <c:pt idx="149">
                  <c:v>126.64999999999965</c:v>
                </c:pt>
                <c:pt idx="150">
                  <c:v>127.49999999999964</c:v>
                </c:pt>
                <c:pt idx="151">
                  <c:v>128.34999999999965</c:v>
                </c:pt>
                <c:pt idx="152">
                  <c:v>129.19999999999965</c:v>
                </c:pt>
                <c:pt idx="153">
                  <c:v>130.04999999999964</c:v>
                </c:pt>
                <c:pt idx="154">
                  <c:v>130.89999999999964</c:v>
                </c:pt>
                <c:pt idx="155">
                  <c:v>131.74999999999963</c:v>
                </c:pt>
                <c:pt idx="156">
                  <c:v>132.59999999999962</c:v>
                </c:pt>
                <c:pt idx="157">
                  <c:v>133.44999999999962</c:v>
                </c:pt>
                <c:pt idx="158">
                  <c:v>134.2999999999996</c:v>
                </c:pt>
                <c:pt idx="159">
                  <c:v>135.1499999999996</c:v>
                </c:pt>
                <c:pt idx="160">
                  <c:v>135.9999999999996</c:v>
                </c:pt>
                <c:pt idx="161">
                  <c:v>136.8499999999996</c:v>
                </c:pt>
                <c:pt idx="162">
                  <c:v>137.6999999999996</c:v>
                </c:pt>
                <c:pt idx="163">
                  <c:v>138.54999999999959</c:v>
                </c:pt>
                <c:pt idx="164">
                  <c:v>139.39999999999958</c:v>
                </c:pt>
                <c:pt idx="165">
                  <c:v>140.24999999999957</c:v>
                </c:pt>
                <c:pt idx="166">
                  <c:v>141.09999999999957</c:v>
                </c:pt>
                <c:pt idx="167">
                  <c:v>141.94999999999956</c:v>
                </c:pt>
                <c:pt idx="168">
                  <c:v>142.79999999999956</c:v>
                </c:pt>
                <c:pt idx="169">
                  <c:v>143.64999999999955</c:v>
                </c:pt>
                <c:pt idx="170">
                  <c:v>144.49999999999955</c:v>
                </c:pt>
                <c:pt idx="171">
                  <c:v>145.34999999999954</c:v>
                </c:pt>
                <c:pt idx="172">
                  <c:v>146.19999999999953</c:v>
                </c:pt>
                <c:pt idx="173">
                  <c:v>147.04999999999953</c:v>
                </c:pt>
                <c:pt idx="174">
                  <c:v>147.89999999999952</c:v>
                </c:pt>
                <c:pt idx="175">
                  <c:v>148.74999999999952</c:v>
                </c:pt>
                <c:pt idx="176">
                  <c:v>149.5999999999995</c:v>
                </c:pt>
                <c:pt idx="177">
                  <c:v>150.4499999999995</c:v>
                </c:pt>
                <c:pt idx="178">
                  <c:v>151.2999999999995</c:v>
                </c:pt>
                <c:pt idx="179">
                  <c:v>152.1499999999995</c:v>
                </c:pt>
                <c:pt idx="180">
                  <c:v>152.9999999999995</c:v>
                </c:pt>
                <c:pt idx="181">
                  <c:v>153.84999999999948</c:v>
                </c:pt>
                <c:pt idx="182">
                  <c:v>154.69999999999948</c:v>
                </c:pt>
                <c:pt idx="183">
                  <c:v>155.54999999999947</c:v>
                </c:pt>
                <c:pt idx="184">
                  <c:v>156.39999999999947</c:v>
                </c:pt>
                <c:pt idx="185">
                  <c:v>157.24999999999946</c:v>
                </c:pt>
                <c:pt idx="186">
                  <c:v>158.09999999999945</c:v>
                </c:pt>
                <c:pt idx="187">
                  <c:v>158.94999999999945</c:v>
                </c:pt>
                <c:pt idx="188">
                  <c:v>159.79999999999944</c:v>
                </c:pt>
                <c:pt idx="189">
                  <c:v>160.64999999999944</c:v>
                </c:pt>
                <c:pt idx="190">
                  <c:v>161.49999999999943</c:v>
                </c:pt>
                <c:pt idx="191">
                  <c:v>162.34999999999943</c:v>
                </c:pt>
                <c:pt idx="192">
                  <c:v>163.19999999999942</c:v>
                </c:pt>
                <c:pt idx="193">
                  <c:v>164.04999999999941</c:v>
                </c:pt>
                <c:pt idx="194">
                  <c:v>164.8999999999994</c:v>
                </c:pt>
                <c:pt idx="195">
                  <c:v>165.7499999999994</c:v>
                </c:pt>
                <c:pt idx="196">
                  <c:v>166.5999999999994</c:v>
                </c:pt>
                <c:pt idx="197">
                  <c:v>167.4499999999994</c:v>
                </c:pt>
                <c:pt idx="198">
                  <c:v>168.2999999999994</c:v>
                </c:pt>
                <c:pt idx="199">
                  <c:v>169.14999999999938</c:v>
                </c:pt>
                <c:pt idx="200">
                  <c:v>169.99999999999937</c:v>
                </c:pt>
                <c:pt idx="201">
                  <c:v>170.84999999999937</c:v>
                </c:pt>
                <c:pt idx="202">
                  <c:v>171.69999999999936</c:v>
                </c:pt>
                <c:pt idx="203">
                  <c:v>172.54999999999936</c:v>
                </c:pt>
                <c:pt idx="204">
                  <c:v>173.39999999999935</c:v>
                </c:pt>
                <c:pt idx="205">
                  <c:v>174.24999999999935</c:v>
                </c:pt>
                <c:pt idx="206">
                  <c:v>175.09999999999934</c:v>
                </c:pt>
                <c:pt idx="207">
                  <c:v>175.94999999999933</c:v>
                </c:pt>
                <c:pt idx="208">
                  <c:v>176.79999999999933</c:v>
                </c:pt>
                <c:pt idx="209">
                  <c:v>177.64999999999932</c:v>
                </c:pt>
                <c:pt idx="210">
                  <c:v>178.49999999999932</c:v>
                </c:pt>
                <c:pt idx="211">
                  <c:v>179.3499999999993</c:v>
                </c:pt>
                <c:pt idx="212">
                  <c:v>180.1999999999993</c:v>
                </c:pt>
                <c:pt idx="213">
                  <c:v>181.0499999999993</c:v>
                </c:pt>
                <c:pt idx="214">
                  <c:v>181.8999999999993</c:v>
                </c:pt>
                <c:pt idx="215">
                  <c:v>182.7499999999993</c:v>
                </c:pt>
                <c:pt idx="216">
                  <c:v>183.59999999999928</c:v>
                </c:pt>
                <c:pt idx="217">
                  <c:v>184.44999999999928</c:v>
                </c:pt>
                <c:pt idx="218">
                  <c:v>185.29999999999927</c:v>
                </c:pt>
                <c:pt idx="219">
                  <c:v>186.14999999999927</c:v>
                </c:pt>
                <c:pt idx="220">
                  <c:v>186.99999999999926</c:v>
                </c:pt>
                <c:pt idx="221">
                  <c:v>187.84999999999926</c:v>
                </c:pt>
                <c:pt idx="222">
                  <c:v>188.69999999999925</c:v>
                </c:pt>
                <c:pt idx="223">
                  <c:v>189.54999999999924</c:v>
                </c:pt>
                <c:pt idx="224">
                  <c:v>190.39999999999924</c:v>
                </c:pt>
                <c:pt idx="225">
                  <c:v>191.24999999999923</c:v>
                </c:pt>
                <c:pt idx="226">
                  <c:v>192.09999999999923</c:v>
                </c:pt>
                <c:pt idx="227">
                  <c:v>192.94999999999922</c:v>
                </c:pt>
                <c:pt idx="228">
                  <c:v>193.79999999999922</c:v>
                </c:pt>
                <c:pt idx="229">
                  <c:v>194.6499999999992</c:v>
                </c:pt>
                <c:pt idx="230">
                  <c:v>195.4999999999992</c:v>
                </c:pt>
                <c:pt idx="231">
                  <c:v>196.3499999999992</c:v>
                </c:pt>
                <c:pt idx="232">
                  <c:v>197.1999999999992</c:v>
                </c:pt>
                <c:pt idx="233">
                  <c:v>198.0499999999992</c:v>
                </c:pt>
                <c:pt idx="234">
                  <c:v>198.89999999999918</c:v>
                </c:pt>
                <c:pt idx="235">
                  <c:v>199.74999999999918</c:v>
                </c:pt>
                <c:pt idx="236">
                  <c:v>200.59999999999917</c:v>
                </c:pt>
                <c:pt idx="237">
                  <c:v>201.44999999999916</c:v>
                </c:pt>
                <c:pt idx="238">
                  <c:v>202.29999999999916</c:v>
                </c:pt>
                <c:pt idx="239">
                  <c:v>203.14999999999915</c:v>
                </c:pt>
                <c:pt idx="240">
                  <c:v>203.99999999999915</c:v>
                </c:pt>
                <c:pt idx="241">
                  <c:v>204.84999999999914</c:v>
                </c:pt>
                <c:pt idx="242">
                  <c:v>205.69999999999914</c:v>
                </c:pt>
                <c:pt idx="243">
                  <c:v>206.54999999999913</c:v>
                </c:pt>
                <c:pt idx="244">
                  <c:v>207.39999999999912</c:v>
                </c:pt>
                <c:pt idx="245">
                  <c:v>208.24999999999912</c:v>
                </c:pt>
                <c:pt idx="246">
                  <c:v>209.0999999999991</c:v>
                </c:pt>
                <c:pt idx="247">
                  <c:v>209.9499999999991</c:v>
                </c:pt>
                <c:pt idx="248">
                  <c:v>210.7999999999991</c:v>
                </c:pt>
                <c:pt idx="249">
                  <c:v>211.6499999999991</c:v>
                </c:pt>
                <c:pt idx="250">
                  <c:v>212.4999999999991</c:v>
                </c:pt>
                <c:pt idx="251">
                  <c:v>213.34999999999908</c:v>
                </c:pt>
                <c:pt idx="252">
                  <c:v>214.19999999999908</c:v>
                </c:pt>
                <c:pt idx="253">
                  <c:v>215.04999999999907</c:v>
                </c:pt>
                <c:pt idx="254">
                  <c:v>215.89999999999907</c:v>
                </c:pt>
                <c:pt idx="255">
                  <c:v>216.74999999999906</c:v>
                </c:pt>
                <c:pt idx="256">
                  <c:v>217.59999999999906</c:v>
                </c:pt>
                <c:pt idx="257">
                  <c:v>218.44999999999905</c:v>
                </c:pt>
                <c:pt idx="258">
                  <c:v>219.29999999999905</c:v>
                </c:pt>
                <c:pt idx="259">
                  <c:v>220.14999999999904</c:v>
                </c:pt>
                <c:pt idx="260">
                  <c:v>220.99999999999903</c:v>
                </c:pt>
                <c:pt idx="261">
                  <c:v>221.84999999999903</c:v>
                </c:pt>
                <c:pt idx="262">
                  <c:v>222.69999999999902</c:v>
                </c:pt>
                <c:pt idx="263">
                  <c:v>223.54999999999902</c:v>
                </c:pt>
                <c:pt idx="264">
                  <c:v>224.399999999999</c:v>
                </c:pt>
                <c:pt idx="265">
                  <c:v>225.249999999999</c:v>
                </c:pt>
                <c:pt idx="266">
                  <c:v>226.099999999999</c:v>
                </c:pt>
                <c:pt idx="267">
                  <c:v>226.949999999999</c:v>
                </c:pt>
                <c:pt idx="268">
                  <c:v>227.799999999999</c:v>
                </c:pt>
                <c:pt idx="269">
                  <c:v>228.64999999999898</c:v>
                </c:pt>
                <c:pt idx="270">
                  <c:v>229.49999999999898</c:v>
                </c:pt>
                <c:pt idx="271">
                  <c:v>230.34999999999897</c:v>
                </c:pt>
                <c:pt idx="272">
                  <c:v>231.19999999999897</c:v>
                </c:pt>
                <c:pt idx="273">
                  <c:v>232.04999999999896</c:v>
                </c:pt>
                <c:pt idx="274">
                  <c:v>232.89999999999895</c:v>
                </c:pt>
                <c:pt idx="275">
                  <c:v>233.74999999999895</c:v>
                </c:pt>
                <c:pt idx="276">
                  <c:v>234.59999999999894</c:v>
                </c:pt>
                <c:pt idx="277">
                  <c:v>235.44999999999894</c:v>
                </c:pt>
                <c:pt idx="278">
                  <c:v>236.29999999999893</c:v>
                </c:pt>
                <c:pt idx="279">
                  <c:v>237.14999999999893</c:v>
                </c:pt>
                <c:pt idx="280">
                  <c:v>237.99999999999892</c:v>
                </c:pt>
                <c:pt idx="281">
                  <c:v>238.84999999999891</c:v>
                </c:pt>
                <c:pt idx="282">
                  <c:v>239.6999999999989</c:v>
                </c:pt>
                <c:pt idx="283">
                  <c:v>240.5499999999989</c:v>
                </c:pt>
                <c:pt idx="284">
                  <c:v>241.3999999999989</c:v>
                </c:pt>
                <c:pt idx="285">
                  <c:v>242.2499999999989</c:v>
                </c:pt>
                <c:pt idx="286">
                  <c:v>243.0999999999989</c:v>
                </c:pt>
                <c:pt idx="287">
                  <c:v>243.94999999999888</c:v>
                </c:pt>
                <c:pt idx="288">
                  <c:v>244.79999999999887</c:v>
                </c:pt>
                <c:pt idx="289">
                  <c:v>245.64999999999887</c:v>
                </c:pt>
                <c:pt idx="290">
                  <c:v>246.49999999999886</c:v>
                </c:pt>
                <c:pt idx="291">
                  <c:v>247.34999999999886</c:v>
                </c:pt>
                <c:pt idx="292">
                  <c:v>248.19999999999885</c:v>
                </c:pt>
                <c:pt idx="293">
                  <c:v>249.04999999999885</c:v>
                </c:pt>
                <c:pt idx="294">
                  <c:v>249.89999999999884</c:v>
                </c:pt>
                <c:pt idx="295">
                  <c:v>250.74999999999883</c:v>
                </c:pt>
                <c:pt idx="296">
                  <c:v>251.59999999999883</c:v>
                </c:pt>
                <c:pt idx="297">
                  <c:v>252.44999999999882</c:v>
                </c:pt>
                <c:pt idx="298">
                  <c:v>253.29999999999882</c:v>
                </c:pt>
                <c:pt idx="299">
                  <c:v>254.1499999999988</c:v>
                </c:pt>
                <c:pt idx="300">
                  <c:v>254.9999999999988</c:v>
                </c:pt>
                <c:pt idx="301">
                  <c:v>255.8499999999988</c:v>
                </c:pt>
                <c:pt idx="302">
                  <c:v>256.6999999999988</c:v>
                </c:pt>
                <c:pt idx="303">
                  <c:v>257.5499999999988</c:v>
                </c:pt>
                <c:pt idx="304">
                  <c:v>258.39999999999884</c:v>
                </c:pt>
                <c:pt idx="305">
                  <c:v>259.24999999999886</c:v>
                </c:pt>
                <c:pt idx="306">
                  <c:v>260.0999999999989</c:v>
                </c:pt>
                <c:pt idx="307">
                  <c:v>260.9499999999989</c:v>
                </c:pt>
                <c:pt idx="308">
                  <c:v>261.79999999999893</c:v>
                </c:pt>
                <c:pt idx="309">
                  <c:v>262.64999999999895</c:v>
                </c:pt>
                <c:pt idx="310">
                  <c:v>263.499999999999</c:v>
                </c:pt>
                <c:pt idx="311">
                  <c:v>264.349999999999</c:v>
                </c:pt>
                <c:pt idx="312">
                  <c:v>265.199999999999</c:v>
                </c:pt>
                <c:pt idx="313">
                  <c:v>266.04999999999905</c:v>
                </c:pt>
                <c:pt idx="314">
                  <c:v>266.89999999999907</c:v>
                </c:pt>
                <c:pt idx="315">
                  <c:v>267.7499999999991</c:v>
                </c:pt>
                <c:pt idx="316">
                  <c:v>268.5999999999991</c:v>
                </c:pt>
                <c:pt idx="317">
                  <c:v>269.44999999999914</c:v>
                </c:pt>
                <c:pt idx="318">
                  <c:v>270.29999999999916</c:v>
                </c:pt>
                <c:pt idx="319">
                  <c:v>271.1499999999992</c:v>
                </c:pt>
                <c:pt idx="320">
                  <c:v>271.9999999999992</c:v>
                </c:pt>
                <c:pt idx="321">
                  <c:v>272.8499999999992</c:v>
                </c:pt>
                <c:pt idx="322">
                  <c:v>273.69999999999925</c:v>
                </c:pt>
                <c:pt idx="323">
                  <c:v>274.5499999999993</c:v>
                </c:pt>
                <c:pt idx="324">
                  <c:v>275.3999999999993</c:v>
                </c:pt>
                <c:pt idx="325">
                  <c:v>276.2499999999993</c:v>
                </c:pt>
                <c:pt idx="326">
                  <c:v>277.09999999999934</c:v>
                </c:pt>
                <c:pt idx="327">
                  <c:v>277.94999999999936</c:v>
                </c:pt>
                <c:pt idx="328">
                  <c:v>278.7999999999994</c:v>
                </c:pt>
                <c:pt idx="329">
                  <c:v>279.6499999999994</c:v>
                </c:pt>
                <c:pt idx="330">
                  <c:v>280.49999999999943</c:v>
                </c:pt>
                <c:pt idx="331">
                  <c:v>281.34999999999945</c:v>
                </c:pt>
                <c:pt idx="332">
                  <c:v>282.1999999999995</c:v>
                </c:pt>
                <c:pt idx="333">
                  <c:v>283.0499999999995</c:v>
                </c:pt>
                <c:pt idx="334">
                  <c:v>283.8999999999995</c:v>
                </c:pt>
                <c:pt idx="335">
                  <c:v>284.74999999999955</c:v>
                </c:pt>
                <c:pt idx="336">
                  <c:v>285.59999999999957</c:v>
                </c:pt>
                <c:pt idx="337">
                  <c:v>286.4499999999996</c:v>
                </c:pt>
                <c:pt idx="338">
                  <c:v>287.2999999999996</c:v>
                </c:pt>
                <c:pt idx="339">
                  <c:v>288.14999999999964</c:v>
                </c:pt>
                <c:pt idx="340">
                  <c:v>288.99999999999966</c:v>
                </c:pt>
                <c:pt idx="341">
                  <c:v>289.8499999999997</c:v>
                </c:pt>
                <c:pt idx="342">
                  <c:v>290.6999999999997</c:v>
                </c:pt>
                <c:pt idx="343">
                  <c:v>291.5499999999997</c:v>
                </c:pt>
                <c:pt idx="344">
                  <c:v>292.39999999999975</c:v>
                </c:pt>
                <c:pt idx="345">
                  <c:v>293.2499999999998</c:v>
                </c:pt>
                <c:pt idx="346">
                  <c:v>294.0999999999998</c:v>
                </c:pt>
                <c:pt idx="347">
                  <c:v>294.9499999999998</c:v>
                </c:pt>
                <c:pt idx="348">
                  <c:v>295.79999999999984</c:v>
                </c:pt>
                <c:pt idx="349">
                  <c:v>296.64999999999986</c:v>
                </c:pt>
                <c:pt idx="350">
                  <c:v>297.4999999999999</c:v>
                </c:pt>
                <c:pt idx="351">
                  <c:v>298.3499999999999</c:v>
                </c:pt>
                <c:pt idx="352">
                  <c:v>299.19999999999993</c:v>
                </c:pt>
                <c:pt idx="353">
                  <c:v>300.04999999999995</c:v>
                </c:pt>
                <c:pt idx="354">
                  <c:v>300.9</c:v>
                </c:pt>
                <c:pt idx="355">
                  <c:v>301.75</c:v>
                </c:pt>
                <c:pt idx="356">
                  <c:v>302.6</c:v>
                </c:pt>
                <c:pt idx="357">
                  <c:v>303.45000000000005</c:v>
                </c:pt>
                <c:pt idx="358">
                  <c:v>304.30000000000007</c:v>
                </c:pt>
                <c:pt idx="359">
                  <c:v>305.1500000000001</c:v>
                </c:pt>
                <c:pt idx="360">
                  <c:v>306.0000000000001</c:v>
                </c:pt>
                <c:pt idx="361">
                  <c:v>306.85000000000014</c:v>
                </c:pt>
                <c:pt idx="362">
                  <c:v>307.70000000000016</c:v>
                </c:pt>
                <c:pt idx="363">
                  <c:v>308.5500000000002</c:v>
                </c:pt>
                <c:pt idx="364">
                  <c:v>309.4000000000002</c:v>
                </c:pt>
                <c:pt idx="365">
                  <c:v>310.2500000000002</c:v>
                </c:pt>
                <c:pt idx="366">
                  <c:v>311.10000000000025</c:v>
                </c:pt>
                <c:pt idx="367">
                  <c:v>311.9500000000003</c:v>
                </c:pt>
                <c:pt idx="368">
                  <c:v>312.8000000000003</c:v>
                </c:pt>
                <c:pt idx="369">
                  <c:v>313.6500000000003</c:v>
                </c:pt>
                <c:pt idx="370">
                  <c:v>314.50000000000034</c:v>
                </c:pt>
                <c:pt idx="371">
                  <c:v>315.35000000000036</c:v>
                </c:pt>
                <c:pt idx="372">
                  <c:v>316.2000000000004</c:v>
                </c:pt>
                <c:pt idx="373">
                  <c:v>317.0500000000004</c:v>
                </c:pt>
                <c:pt idx="374">
                  <c:v>317.90000000000043</c:v>
                </c:pt>
                <c:pt idx="375">
                  <c:v>318.75000000000045</c:v>
                </c:pt>
                <c:pt idx="376">
                  <c:v>319.6000000000005</c:v>
                </c:pt>
                <c:pt idx="377">
                  <c:v>320.4500000000005</c:v>
                </c:pt>
                <c:pt idx="378">
                  <c:v>321.3000000000005</c:v>
                </c:pt>
                <c:pt idx="379">
                  <c:v>322.15000000000055</c:v>
                </c:pt>
                <c:pt idx="380">
                  <c:v>323.00000000000057</c:v>
                </c:pt>
                <c:pt idx="381">
                  <c:v>323.8500000000006</c:v>
                </c:pt>
                <c:pt idx="382">
                  <c:v>324.7000000000006</c:v>
                </c:pt>
                <c:pt idx="383">
                  <c:v>325.55000000000064</c:v>
                </c:pt>
                <c:pt idx="384">
                  <c:v>326.40000000000066</c:v>
                </c:pt>
                <c:pt idx="385">
                  <c:v>327.2500000000007</c:v>
                </c:pt>
                <c:pt idx="386">
                  <c:v>328.1000000000007</c:v>
                </c:pt>
                <c:pt idx="387">
                  <c:v>328.9500000000007</c:v>
                </c:pt>
                <c:pt idx="388">
                  <c:v>329.80000000000075</c:v>
                </c:pt>
                <c:pt idx="389">
                  <c:v>330.6500000000008</c:v>
                </c:pt>
                <c:pt idx="390">
                  <c:v>331.5000000000008</c:v>
                </c:pt>
                <c:pt idx="391">
                  <c:v>332.3500000000008</c:v>
                </c:pt>
                <c:pt idx="392">
                  <c:v>333.20000000000084</c:v>
                </c:pt>
                <c:pt idx="393">
                  <c:v>334.05000000000086</c:v>
                </c:pt>
                <c:pt idx="394">
                  <c:v>334.9000000000009</c:v>
                </c:pt>
                <c:pt idx="395">
                  <c:v>335.7500000000009</c:v>
                </c:pt>
                <c:pt idx="396">
                  <c:v>336.60000000000093</c:v>
                </c:pt>
                <c:pt idx="397">
                  <c:v>337.45000000000095</c:v>
                </c:pt>
                <c:pt idx="398">
                  <c:v>338.300000000001</c:v>
                </c:pt>
              </c:numCache>
            </c:numRef>
          </c:xVal>
          <c:yVal>
            <c:numRef>
              <c:f>Feuil1!$L$16:$L$414</c:f>
              <c:numCache>
                <c:ptCount val="399"/>
                <c:pt idx="0">
                  <c:v>1013.25</c:v>
                </c:pt>
                <c:pt idx="1">
                  <c:v>1012.3563984339628</c:v>
                </c:pt>
                <c:pt idx="2">
                  <c:v>1010.556123142587</c:v>
                </c:pt>
                <c:pt idx="3">
                  <c:v>1007.8379310968154</c:v>
                </c:pt>
                <c:pt idx="4">
                  <c:v>1004.1925062577246</c:v>
                </c:pt>
                <c:pt idx="5">
                  <c:v>999.6125547338477</c:v>
                </c:pt>
                <c:pt idx="6">
                  <c:v>994.0928969736923</c:v>
                </c:pt>
                <c:pt idx="7">
                  <c:v>987.6305564011766</c:v>
                </c:pt>
                <c:pt idx="8">
                  <c:v>980.2248439127221</c:v>
                </c:pt>
                <c:pt idx="9">
                  <c:v>971.877437641372</c:v>
                </c:pt>
                <c:pt idx="10">
                  <c:v>962.5924573743844</c:v>
                </c:pt>
                <c:pt idx="11">
                  <c:v>952.376532993387</c:v>
                </c:pt>
                <c:pt idx="12">
                  <c:v>941.2388662908251</c:v>
                </c:pt>
                <c:pt idx="13">
                  <c:v>929.191285503192</c:v>
                </c:pt>
                <c:pt idx="14">
                  <c:v>916.2482918908295</c:v>
                </c:pt>
                <c:pt idx="15">
                  <c:v>902.4270976861801</c:v>
                </c:pt>
                <c:pt idx="16">
                  <c:v>887.7476547276038</c:v>
                </c:pt>
                <c:pt idx="17">
                  <c:v>872.232673094598</c:v>
                </c:pt>
                <c:pt idx="18">
                  <c:v>855.9076290628809</c:v>
                </c:pt>
                <c:pt idx="19">
                  <c:v>838.8007617046596</c:v>
                </c:pt>
                <c:pt idx="20">
                  <c:v>820.9430574709376</c:v>
                </c:pt>
                <c:pt idx="21">
                  <c:v>802.3682221093784</c:v>
                </c:pt>
                <c:pt idx="22">
                  <c:v>783.1126392934227</c:v>
                </c:pt>
                <c:pt idx="23">
                  <c:v>763.2153153665619</c:v>
                </c:pt>
                <c:pt idx="24">
                  <c:v>742.717809640354</c:v>
                </c:pt>
                <c:pt idx="25">
                  <c:v>721.6641497264271</c:v>
                </c:pt>
                <c:pt idx="26">
                  <c:v>700.1007314318491</c:v>
                </c:pt>
                <c:pt idx="27">
                  <c:v>678.0762128519439</c:v>
                </c:pt>
                <c:pt idx="28">
                  <c:v>655.6414670469661</c:v>
                </c:pt>
                <c:pt idx="29">
                  <c:v>632.849343359786</c:v>
                </c:pt>
                <c:pt idx="30">
                  <c:v>609.7544997827282</c:v>
                </c:pt>
                <c:pt idx="31">
                  <c:v>586.4132182915052</c:v>
                </c:pt>
                <c:pt idx="32">
                  <c:v>562.8832031979279</c:v>
                </c:pt>
                <c:pt idx="33">
                  <c:v>539.2233626994661</c:v>
                </c:pt>
                <c:pt idx="34">
                  <c:v>515.4934541731195</c:v>
                </c:pt>
                <c:pt idx="35">
                  <c:v>491.7539229938043</c:v>
                </c:pt>
                <c:pt idx="36">
                  <c:v>468.06567484697047</c:v>
                </c:pt>
                <c:pt idx="37">
                  <c:v>444.4897986575191</c:v>
                </c:pt>
                <c:pt idx="38">
                  <c:v>421.087275802808</c:v>
                </c:pt>
                <c:pt idx="39">
                  <c:v>397.9186766660894</c:v>
                </c:pt>
                <c:pt idx="40">
                  <c:v>375.043845783091</c:v>
                </c:pt>
                <c:pt idx="41">
                  <c:v>352.5215770427585</c:v>
                </c:pt>
                <c:pt idx="42">
                  <c:v>330.4092806230203</c:v>
                </c:pt>
                <c:pt idx="43">
                  <c:v>308.7626435731904</c:v>
                </c:pt>
                <c:pt idx="44">
                  <c:v>287.6352861953222</c:v>
                </c:pt>
                <c:pt idx="45">
                  <c:v>267.0784166262622</c:v>
                </c:pt>
                <c:pt idx="46">
                  <c:v>247.14048627867194</c:v>
                </c:pt>
                <c:pt idx="47">
                  <c:v>227.8668431211082</c:v>
                </c:pt>
                <c:pt idx="48">
                  <c:v>209.2993932392318</c:v>
                </c:pt>
                <c:pt idx="49">
                  <c:v>191.47629267673506</c:v>
                </c:pt>
                <c:pt idx="50">
                  <c:v>174.43163807193875</c:v>
                </c:pt>
                <c:pt idx="51">
                  <c:v>158.19517522196847</c:v>
                </c:pt>
                <c:pt idx="52">
                  <c:v>142.7920297686273</c:v>
                </c:pt>
                <c:pt idx="53">
                  <c:v>128.24246441805383</c:v>
                </c:pt>
                <c:pt idx="54">
                  <c:v>114.56166729497129</c:v>
                </c:pt>
                <c:pt idx="55">
                  <c:v>101.75957618254841</c:v>
                </c:pt>
                <c:pt idx="56">
                  <c:v>89.84074350000328</c:v>
                </c:pt>
                <c:pt idx="57">
                  <c:v>78.80424690994379</c:v>
                </c:pt>
                <c:pt idx="58">
                  <c:v>68.64365041225066</c:v>
                </c:pt>
                <c:pt idx="59">
                  <c:v>59.3470206555899</c:v>
                </c:pt>
                <c:pt idx="60">
                  <c:v>50.89700296407972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57.59425970290045</c:v>
                </c:pt>
                <c:pt idx="383">
                  <c:v>71.07538094039734</c:v>
                </c:pt>
                <c:pt idx="384">
                  <c:v>87.19009014789104</c:v>
                </c:pt>
                <c:pt idx="385">
                  <c:v>106.36010661669545</c:v>
                </c:pt>
                <c:pt idx="386">
                  <c:v>129.06138441128874</c:v>
                </c:pt>
                <c:pt idx="387">
                  <c:v>155.8296186945937</c:v>
                </c:pt>
                <c:pt idx="388">
                  <c:v>187.26620021235374</c:v>
                </c:pt>
                <c:pt idx="389">
                  <c:v>224.04461073247148</c:v>
                </c:pt>
                <c:pt idx="390">
                  <c:v>266.91732843020327</c:v>
                </c:pt>
                <c:pt idx="391">
                  <c:v>316.7232615623877</c:v>
                </c:pt>
                <c:pt idx="392">
                  <c:v>374.39582590368315</c:v>
                </c:pt>
                <c:pt idx="393">
                  <c:v>440.97162695184545</c:v>
                </c:pt>
                <c:pt idx="394">
                  <c:v>517.5998260019472</c:v>
                </c:pt>
                <c:pt idx="395">
                  <c:v>605.5522471241405</c:v>
                </c:pt>
                <c:pt idx="396">
                  <c:v>706.234288933221</c:v>
                </c:pt>
                <c:pt idx="397">
                  <c:v>821.1967130068888</c:v>
                </c:pt>
                <c:pt idx="398">
                  <c:v>952.1483900908077</c:v>
                </c:pt>
              </c:numCache>
            </c:numRef>
          </c:yVal>
          <c:smooth val="1"/>
        </c:ser>
        <c:axId val="27425387"/>
        <c:axId val="45501892"/>
      </c:scatterChart>
      <c:valAx>
        <c:axId val="27425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(en 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01892"/>
        <c:crosses val="autoZero"/>
        <c:crossBetween val="midCat"/>
        <c:dispUnits/>
      </c:valAx>
      <c:valAx>
        <c:axId val="45501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pression (en hPa)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253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295275</xdr:colOff>
      <xdr:row>18</xdr:row>
      <xdr:rowOff>123825</xdr:rowOff>
    </xdr:from>
    <xdr:to>
      <xdr:col>31</xdr:col>
      <xdr:colOff>409575</xdr:colOff>
      <xdr:row>38</xdr:row>
      <xdr:rowOff>19050</xdr:rowOff>
    </xdr:to>
    <xdr:graphicFrame>
      <xdr:nvGraphicFramePr>
        <xdr:cNvPr id="1" name="Chart 90"/>
        <xdr:cNvGraphicFramePr/>
      </xdr:nvGraphicFramePr>
      <xdr:xfrm>
        <a:off x="18964275" y="3038475"/>
        <a:ext cx="55054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6</xdr:col>
      <xdr:colOff>95250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19050" y="28575"/>
        <a:ext cx="4648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0</xdr:row>
      <xdr:rowOff>0</xdr:rowOff>
    </xdr:from>
    <xdr:to>
      <xdr:col>13</xdr:col>
      <xdr:colOff>419100</xdr:colOff>
      <xdr:row>23</xdr:row>
      <xdr:rowOff>76200</xdr:rowOff>
    </xdr:to>
    <xdr:graphicFrame>
      <xdr:nvGraphicFramePr>
        <xdr:cNvPr id="2" name="Chart 2"/>
        <xdr:cNvGraphicFramePr/>
      </xdr:nvGraphicFramePr>
      <xdr:xfrm>
        <a:off x="4762500" y="0"/>
        <a:ext cx="556260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561975</xdr:colOff>
      <xdr:row>21</xdr:row>
      <xdr:rowOff>47625</xdr:rowOff>
    </xdr:from>
    <xdr:to>
      <xdr:col>6</xdr:col>
      <xdr:colOff>657225</xdr:colOff>
      <xdr:row>37</xdr:row>
      <xdr:rowOff>19050</xdr:rowOff>
    </xdr:to>
    <xdr:graphicFrame>
      <xdr:nvGraphicFramePr>
        <xdr:cNvPr id="3" name="Chart 6"/>
        <xdr:cNvGraphicFramePr/>
      </xdr:nvGraphicFramePr>
      <xdr:xfrm>
        <a:off x="561975" y="3448050"/>
        <a:ext cx="4667250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5"/>
  <sheetViews>
    <sheetView tabSelected="1" zoomScale="85" zoomScaleNormal="85" workbookViewId="0" topLeftCell="E4">
      <selection activeCell="E16" sqref="E16"/>
    </sheetView>
  </sheetViews>
  <sheetFormatPr defaultColWidth="11.421875" defaultRowHeight="12.75"/>
  <cols>
    <col min="2" max="2" width="12.421875" style="0" bestFit="1" customWidth="1"/>
    <col min="5" max="5" width="12.57421875" style="0" bestFit="1" customWidth="1"/>
    <col min="10" max="10" width="12.421875" style="0" bestFit="1" customWidth="1"/>
    <col min="18" max="18" width="12.00390625" style="0" bestFit="1" customWidth="1"/>
    <col min="19" max="19" width="12.421875" style="0" bestFit="1" customWidth="1"/>
    <col min="21" max="21" width="12.421875" style="0" bestFit="1" customWidth="1"/>
    <col min="27" max="27" width="12.00390625" style="0" bestFit="1" customWidth="1"/>
    <col min="28" max="28" width="11.7109375" style="0" bestFit="1" customWidth="1"/>
  </cols>
  <sheetData>
    <row r="1" spans="1:29" ht="12.75">
      <c r="A1" t="s">
        <v>0</v>
      </c>
      <c r="B1">
        <f>13000</f>
        <v>13000</v>
      </c>
      <c r="C1" t="s">
        <v>1</v>
      </c>
      <c r="G1" t="s">
        <v>2</v>
      </c>
      <c r="H1">
        <v>3900</v>
      </c>
      <c r="I1" t="s">
        <v>1</v>
      </c>
      <c r="K1" t="s">
        <v>3</v>
      </c>
      <c r="L1">
        <v>5000</v>
      </c>
      <c r="M1" t="s">
        <v>1</v>
      </c>
      <c r="O1" t="s">
        <v>42</v>
      </c>
      <c r="S1" t="s">
        <v>53</v>
      </c>
      <c r="T1" t="s">
        <v>54</v>
      </c>
      <c r="U1" t="s">
        <v>64</v>
      </c>
      <c r="V1" t="s">
        <v>55</v>
      </c>
      <c r="AB1" s="9"/>
      <c r="AC1" s="3"/>
    </row>
    <row r="2" spans="1:29" ht="12.75">
      <c r="A2" t="s">
        <v>4</v>
      </c>
      <c r="B2">
        <f>2000</f>
        <v>2000</v>
      </c>
      <c r="C2" t="s">
        <v>10</v>
      </c>
      <c r="G2" t="s">
        <v>7</v>
      </c>
      <c r="H2" t="s">
        <v>67</v>
      </c>
      <c r="K2" t="s">
        <v>40</v>
      </c>
      <c r="O2" t="s">
        <v>43</v>
      </c>
      <c r="P2">
        <v>1013.25</v>
      </c>
      <c r="T2" t="s">
        <v>56</v>
      </c>
      <c r="U2">
        <v>-56.5</v>
      </c>
      <c r="AB2" s="9"/>
      <c r="AC2" s="3"/>
    </row>
    <row r="3" spans="1:29" ht="12.75">
      <c r="A3" t="s">
        <v>17</v>
      </c>
      <c r="B3">
        <v>0.85</v>
      </c>
      <c r="C3" t="s">
        <v>5</v>
      </c>
      <c r="G3" t="s">
        <v>9</v>
      </c>
      <c r="H3" t="s">
        <v>15</v>
      </c>
      <c r="K3" t="s">
        <v>63</v>
      </c>
      <c r="L3">
        <v>14</v>
      </c>
      <c r="M3" t="s">
        <v>30</v>
      </c>
      <c r="O3" t="s">
        <v>44</v>
      </c>
      <c r="P3">
        <v>15</v>
      </c>
      <c r="AB3" s="9"/>
      <c r="AC3" s="3"/>
    </row>
    <row r="4" spans="1:29" ht="12.75">
      <c r="A4" t="s">
        <v>20</v>
      </c>
      <c r="B4">
        <v>60</v>
      </c>
      <c r="C4" t="s">
        <v>5</v>
      </c>
      <c r="G4" t="s">
        <v>6</v>
      </c>
      <c r="H4" t="s">
        <v>16</v>
      </c>
      <c r="O4" t="s">
        <v>59</v>
      </c>
      <c r="P4" s="5" t="s">
        <v>57</v>
      </c>
      <c r="Q4" t="s">
        <v>62</v>
      </c>
      <c r="AB4" s="9"/>
      <c r="AC4" s="3"/>
    </row>
    <row r="5" spans="1:29" ht="12.75">
      <c r="A5" t="s">
        <v>12</v>
      </c>
      <c r="B5">
        <v>130</v>
      </c>
      <c r="C5" t="s">
        <v>13</v>
      </c>
      <c r="G5" t="s">
        <v>8</v>
      </c>
      <c r="H5" t="s">
        <v>18</v>
      </c>
      <c r="P5" t="s">
        <v>60</v>
      </c>
      <c r="AB5" s="9"/>
      <c r="AC5" s="3"/>
    </row>
    <row r="6" spans="7:29" ht="12.75">
      <c r="G6" t="s">
        <v>14</v>
      </c>
      <c r="H6" t="s">
        <v>19</v>
      </c>
      <c r="P6" t="s">
        <v>61</v>
      </c>
      <c r="AB6" s="9"/>
      <c r="AC6" s="3"/>
    </row>
    <row r="7" spans="7:29" ht="12.75">
      <c r="G7" t="s">
        <v>45</v>
      </c>
      <c r="K7" t="s">
        <v>32</v>
      </c>
      <c r="L7">
        <v>1.65</v>
      </c>
      <c r="M7" t="s">
        <v>30</v>
      </c>
      <c r="Q7" s="3"/>
      <c r="R7" s="3"/>
      <c r="S7" s="3"/>
      <c r="AB7" s="9"/>
      <c r="AC7" s="3"/>
    </row>
    <row r="8" spans="7:29" ht="12.75">
      <c r="G8" t="s">
        <v>26</v>
      </c>
      <c r="H8">
        <f>5.9742*(10^24)</f>
        <v>5.974199999999999E+24</v>
      </c>
      <c r="I8" t="s">
        <v>1</v>
      </c>
      <c r="K8" t="s">
        <v>35</v>
      </c>
      <c r="L8" t="s">
        <v>39</v>
      </c>
      <c r="Q8" s="3"/>
      <c r="R8" s="3"/>
      <c r="S8" s="3"/>
      <c r="AB8" s="9"/>
      <c r="AC8" s="3"/>
    </row>
    <row r="9" spans="7:19" ht="12.75">
      <c r="G9" t="s">
        <v>27</v>
      </c>
      <c r="H9">
        <f>6371000</f>
        <v>6371000</v>
      </c>
      <c r="I9" t="s">
        <v>30</v>
      </c>
      <c r="K9" t="s">
        <v>36</v>
      </c>
      <c r="L9">
        <f>8.31432</f>
        <v>8.31432</v>
      </c>
      <c r="M9" t="s">
        <v>50</v>
      </c>
      <c r="R9" s="3"/>
      <c r="S9" s="3"/>
    </row>
    <row r="10" spans="7:19" ht="12.75">
      <c r="G10" t="s">
        <v>28</v>
      </c>
      <c r="H10">
        <f>6.6742*10^(-11)</f>
        <v>6.6742E-11</v>
      </c>
      <c r="I10" t="s">
        <v>29</v>
      </c>
      <c r="K10" t="s">
        <v>37</v>
      </c>
      <c r="L10">
        <f>0.0289644</f>
        <v>0.0289644</v>
      </c>
      <c r="M10" t="s">
        <v>49</v>
      </c>
      <c r="Q10" s="3"/>
      <c r="R10" s="3"/>
      <c r="S10" s="3"/>
    </row>
    <row r="11" spans="7:19" ht="12.75">
      <c r="G11" t="s">
        <v>48</v>
      </c>
      <c r="H11" t="s">
        <v>33</v>
      </c>
      <c r="K11" t="s">
        <v>38</v>
      </c>
      <c r="L11" s="1" t="s">
        <v>52</v>
      </c>
      <c r="M11" s="1" t="s">
        <v>51</v>
      </c>
      <c r="Q11" s="3"/>
      <c r="R11" s="3"/>
      <c r="S11" s="3"/>
    </row>
    <row r="12" spans="17:19" ht="12.75">
      <c r="Q12" s="3"/>
      <c r="R12" s="3"/>
      <c r="S12" s="3"/>
    </row>
    <row r="13" spans="17:24" ht="12.75">
      <c r="Q13" s="3"/>
      <c r="R13" s="3"/>
      <c r="T13" s="4" t="s">
        <v>65</v>
      </c>
      <c r="U13" s="4"/>
      <c r="V13" s="4"/>
      <c r="W13" s="13"/>
      <c r="X13" s="13"/>
    </row>
    <row r="14" spans="17:24" ht="12.75">
      <c r="Q14" s="3"/>
      <c r="R14" s="3"/>
      <c r="T14" s="4"/>
      <c r="U14" s="4"/>
      <c r="V14" s="4"/>
      <c r="W14" s="13"/>
      <c r="X14" s="13"/>
    </row>
    <row r="15" spans="1:38" ht="12.75">
      <c r="A15" t="s">
        <v>21</v>
      </c>
      <c r="B15" t="s">
        <v>22</v>
      </c>
      <c r="C15" t="s">
        <v>9</v>
      </c>
      <c r="D15" t="s">
        <v>23</v>
      </c>
      <c r="E15" t="s">
        <v>24</v>
      </c>
      <c r="F15" t="s">
        <v>25</v>
      </c>
      <c r="G15" t="s">
        <v>11</v>
      </c>
      <c r="H15" s="2" t="s">
        <v>31</v>
      </c>
      <c r="I15" s="3" t="s">
        <v>70</v>
      </c>
      <c r="J15" t="s">
        <v>73</v>
      </c>
      <c r="K15" s="2" t="s">
        <v>34</v>
      </c>
      <c r="L15" s="2" t="s">
        <v>71</v>
      </c>
      <c r="M15" s="3" t="s">
        <v>72</v>
      </c>
      <c r="N15" s="2" t="s">
        <v>41</v>
      </c>
      <c r="O15" s="3" t="s">
        <v>58</v>
      </c>
      <c r="P15" s="3" t="s">
        <v>74</v>
      </c>
      <c r="T15" s="4"/>
      <c r="U15" s="4" t="s">
        <v>68</v>
      </c>
      <c r="V15" s="4" t="s">
        <v>47</v>
      </c>
      <c r="W15" s="13" t="s">
        <v>46</v>
      </c>
      <c r="X15" s="13"/>
      <c r="Y15" s="3"/>
      <c r="Z15" s="3"/>
      <c r="AA15" s="3"/>
      <c r="AB15" s="3"/>
      <c r="AK15" s="2"/>
      <c r="AL15" s="3"/>
    </row>
    <row r="16" spans="1:28" ht="12.75">
      <c r="A16">
        <v>0</v>
      </c>
      <c r="B16">
        <v>0</v>
      </c>
      <c r="C16">
        <f>E16/F16</f>
        <v>10.176770050118039</v>
      </c>
      <c r="D16">
        <f>0</f>
        <v>0</v>
      </c>
      <c r="E16">
        <f>G16-(F16*J16)-H16+O16</f>
        <v>132298.0106515345</v>
      </c>
      <c r="F16">
        <f>IF(A16&lt;=$B$4,$B$1-($B$5*A16),$B$1)</f>
        <v>13000</v>
      </c>
      <c r="G16">
        <f>IF(A16&lt;=$B$4,$B$5*$B$2,0)</f>
        <v>260000</v>
      </c>
      <c r="H16">
        <f>0.5*I16*K16*$L$7*(D16^2)</f>
        <v>0</v>
      </c>
      <c r="I16" s="3">
        <f>IF(M16=0,0,(L16*$L$10)/($L$9*M16))</f>
        <v>0.012249991558877122</v>
      </c>
      <c r="J16">
        <f>($H$10*$H$8)/($H$9+B16)^2</f>
        <v>9.823443779657966</v>
      </c>
      <c r="K16" s="6">
        <f>IF(ABS(P16)&gt;4,0.17,IF(ABS(P16)&gt;1.16,-0.057*ABS(P16)+0.4,IF(ABS(P16)&gt;0.84,0.607*ABS(P16)-0.36,IF(ABS(P16)&gt;0.08,0.17,-0.125*ABS(P16)+0.18))))</f>
        <v>0.18</v>
      </c>
      <c r="L16" s="2">
        <f>$P$2</f>
        <v>1013.25</v>
      </c>
      <c r="M16" s="3">
        <f>$P$3+273.15</f>
        <v>288.15</v>
      </c>
      <c r="N16">
        <f>0.5*I16*K16*$L$7</f>
        <v>0.0018191237464932524</v>
      </c>
      <c r="O16">
        <f>I16*J16*($L$7*$L$3)</f>
        <v>2.7797870880760143</v>
      </c>
      <c r="P16">
        <f aca="true" t="shared" si="0" ref="P16:P79">D16/340.29</f>
        <v>0</v>
      </c>
      <c r="T16" s="4">
        <f aca="true" t="shared" si="1" ref="T16:T45">1013.25*(1-0.00002*U16)^5.9</f>
        <v>1013.25</v>
      </c>
      <c r="U16" s="4">
        <v>0</v>
      </c>
      <c r="V16" s="4">
        <v>1013</v>
      </c>
      <c r="W16" s="13">
        <v>15</v>
      </c>
      <c r="X16" s="13">
        <f>15</f>
        <v>15</v>
      </c>
      <c r="Y16" s="3"/>
      <c r="Z16" s="3"/>
      <c r="AA16" s="3"/>
      <c r="AB16" s="3"/>
    </row>
    <row r="17" spans="1:28" ht="12.75">
      <c r="A17">
        <f>A16+$B$3</f>
        <v>0.85</v>
      </c>
      <c r="B17">
        <f>B16+D17*$B$3</f>
        <v>7.476604452899821</v>
      </c>
      <c r="C17">
        <f>E17/F17</f>
        <v>10.348241457300789</v>
      </c>
      <c r="D17">
        <f>D16+$B$3*C17</f>
        <v>8.796005238705671</v>
      </c>
      <c r="E17">
        <f aca="true" t="shared" si="2" ref="E17:E80">G17-(F17*J17)-H17+O17</f>
        <v>133383.65826387852</v>
      </c>
      <c r="F17">
        <f>IF(A17&lt;=$B$4,$B$1-($B$5*A17),F16)</f>
        <v>12889.5</v>
      </c>
      <c r="G17">
        <f aca="true" t="shared" si="3" ref="G17:G30">IF(A17&lt;=$B$4,$B$5*$B$2,0)</f>
        <v>260000</v>
      </c>
      <c r="H17">
        <f>0.5*I17*K17*$L$7*(D17^2)</f>
        <v>0.13812004230029296</v>
      </c>
      <c r="I17" s="3">
        <f aca="true" t="shared" si="4" ref="I17:I80">IF(M17=0,0,(L17*$L$10)/($L$9*M17))</f>
        <v>0.012241252641225818</v>
      </c>
      <c r="J17">
        <f aca="true" t="shared" si="5" ref="J17:J80">($H$10*$H$8)/($H$9+B17)^2</f>
        <v>9.823420723348368</v>
      </c>
      <c r="K17" s="6">
        <f aca="true" t="shared" si="6" ref="K17:K79">IF(ABS(P17)&gt;4,0.17,IF(ABS(P17)&gt;1.16,-0.057*ABS(P17)+0.4,IF(ABS(P17)&gt;0.84,0.607*ABS(P17)-0.36,IF(ABS(P17)&gt;0.08,0.17,-0.125*ABS(P17)+0.18))))</f>
        <v>0.17676893045685088</v>
      </c>
      <c r="L17" s="2">
        <f>IF(AND(B17&gt;0,B17&lt;20000),$L$16*(1-0.00002*B17)^5.9,0)</f>
        <v>1012.3563984339628</v>
      </c>
      <c r="M17">
        <f>IF(AND(B17&gt;0,B17&lt;20000),IF(($M$16-(6.5*(B17*0.001)))&gt;216.65,($M$16-(6.5*(B17*0.001))),216.65),0)</f>
        <v>288.10140207105616</v>
      </c>
      <c r="N17">
        <f aca="true" t="shared" si="7" ref="N17:N79">0.5*I17*K17*$L$7</f>
        <v>0.001785195337894311</v>
      </c>
      <c r="O17">
        <f>I17*J17*($L$7*$L$3)</f>
        <v>2.7777975196254507</v>
      </c>
      <c r="P17">
        <f t="shared" si="0"/>
        <v>0.025848556345192838</v>
      </c>
      <c r="T17" s="4">
        <f t="shared" si="1"/>
        <v>954.9139999073799</v>
      </c>
      <c r="U17" s="4">
        <v>500</v>
      </c>
      <c r="V17" s="4">
        <v>955</v>
      </c>
      <c r="W17" s="13">
        <v>12</v>
      </c>
      <c r="X17" s="13">
        <f>IF(($X$16-(6.5*(U17*0.001)))&gt;-56.5,($X$16-(6.5*(U17*0.001))),-56.5)</f>
        <v>11.75</v>
      </c>
      <c r="Y17" s="8"/>
      <c r="Z17" s="3"/>
      <c r="AA17" s="3"/>
      <c r="AB17" s="3"/>
    </row>
    <row r="18" spans="1:28" ht="12.75">
      <c r="A18">
        <f aca="true" t="shared" si="8" ref="A18:A80">A17+$B$3</f>
        <v>1.7</v>
      </c>
      <c r="B18">
        <f aca="true" t="shared" si="9" ref="B18:B32">B17+D18*$B$3</f>
        <v>22.555844995737175</v>
      </c>
      <c r="C18">
        <f aca="true" t="shared" si="10" ref="C18:C23">E18/F18</f>
        <v>10.522679709256103</v>
      </c>
      <c r="D18">
        <f>D17+$B$3*C18</f>
        <v>17.74028299157336</v>
      </c>
      <c r="E18">
        <f t="shared" si="2"/>
        <v>134469.32400458373</v>
      </c>
      <c r="F18">
        <f aca="true" t="shared" si="11" ref="F18:F80">IF(A18&lt;=$B$4,$B$1-($B$5*A18),F17)</f>
        <v>12779</v>
      </c>
      <c r="G18">
        <f>IF(A18&lt;=$B$4,$B$5*$B$2,0)</f>
        <v>260000</v>
      </c>
      <c r="H18">
        <f aca="true" t="shared" si="12" ref="H18:H79">0.5*I18*K18*$L$7*(D18^2)</f>
        <v>0.5505966852488109</v>
      </c>
      <c r="I18" s="3">
        <f t="shared" si="4"/>
        <v>0.012223642607662637</v>
      </c>
      <c r="J18">
        <f t="shared" si="5"/>
        <v>9.823374222320492</v>
      </c>
      <c r="K18" s="6">
        <f t="shared" si="6"/>
        <v>0.17348339541583158</v>
      </c>
      <c r="L18" s="2">
        <f aca="true" t="shared" si="13" ref="L18:L81">IF(AND(B18&gt;0,B18&lt;20000),$L$16*(1-0.00002*B18)^5.9,0)</f>
        <v>1010.556123142587</v>
      </c>
      <c r="M18">
        <f aca="true" t="shared" si="14" ref="M18:M81">IF(AND(B18&gt;0,B18&lt;20000),IF(($M$16-(6.5*(B18*0.001)))&gt;216.65,($M$16-(6.5*(B18*0.001))),216.65),0)</f>
        <v>288.0033870075277</v>
      </c>
      <c r="N18">
        <f t="shared" si="7"/>
        <v>0.0017494941947397283</v>
      </c>
      <c r="O18">
        <f aca="true" t="shared" si="15" ref="O18:O81">I18*J18*($L$7*$L$3)</f>
        <v>2.7737883025538435</v>
      </c>
      <c r="P18">
        <f t="shared" si="0"/>
        <v>0.05213283667334732</v>
      </c>
      <c r="T18" s="4">
        <f t="shared" si="1"/>
        <v>899.3949795618145</v>
      </c>
      <c r="U18" s="4">
        <f aca="true" t="shared" si="16" ref="U18:U24">U17+500</f>
        <v>1000</v>
      </c>
      <c r="V18" s="4">
        <v>900</v>
      </c>
      <c r="W18" s="13">
        <v>8.5</v>
      </c>
      <c r="X18" s="13">
        <f aca="true" t="shared" si="17" ref="X18:X36">IF(($X$16-(6.5*(U18*0.001)))&gt;-56.5,($X$16-(6.5*(U18*0.001))),-56.5)</f>
        <v>8.5</v>
      </c>
      <c r="Y18" s="3"/>
      <c r="Z18" s="3"/>
      <c r="AA18" s="3"/>
      <c r="AB18" s="3"/>
    </row>
    <row r="19" spans="1:28" ht="12.75">
      <c r="A19">
        <f t="shared" si="8"/>
        <v>2.55</v>
      </c>
      <c r="B19">
        <f>B18+D19*$B$3</f>
        <v>45.36595299887863</v>
      </c>
      <c r="C19">
        <f t="shared" si="10"/>
        <v>10.700162574815366</v>
      </c>
      <c r="D19">
        <f aca="true" t="shared" si="18" ref="D19:D81">D18+$B$3*C19</f>
        <v>26.83542118016642</v>
      </c>
      <c r="E19">
        <f t="shared" si="2"/>
        <v>135555.00957904846</v>
      </c>
      <c r="F19">
        <f>IF(A19&lt;=$B$4,$B$1-($B$5*A19),F18)</f>
        <v>12668.5</v>
      </c>
      <c r="G19">
        <f t="shared" si="3"/>
        <v>260000</v>
      </c>
      <c r="H19">
        <f>0.5*I19*K19*$L$7*(D19^2)</f>
        <v>1.2329287727874663</v>
      </c>
      <c r="I19" s="3">
        <f t="shared" si="4"/>
        <v>0.012197042579239824</v>
      </c>
      <c r="J19">
        <f t="shared" si="5"/>
        <v>9.823303881642321</v>
      </c>
      <c r="K19" s="6">
        <f t="shared" si="6"/>
        <v>0.1701424442460231</v>
      </c>
      <c r="L19" s="2">
        <f t="shared" si="13"/>
        <v>1007.8379310968154</v>
      </c>
      <c r="M19">
        <f t="shared" si="14"/>
        <v>287.8551213055073</v>
      </c>
      <c r="N19">
        <f t="shared" si="7"/>
        <v>0.0017120685755288624</v>
      </c>
      <c r="O19">
        <f t="shared" si="15"/>
        <v>2.7677324069749942</v>
      </c>
      <c r="P19">
        <f t="shared" si="0"/>
        <v>0.07886044603181527</v>
      </c>
      <c r="T19" s="4">
        <f t="shared" si="1"/>
        <v>846.5835873465462</v>
      </c>
      <c r="U19" s="4">
        <f t="shared" si="16"/>
        <v>1500</v>
      </c>
      <c r="V19" s="4">
        <v>845</v>
      </c>
      <c r="W19" s="13">
        <v>5.5</v>
      </c>
      <c r="X19" s="13">
        <f t="shared" si="17"/>
        <v>5.25</v>
      </c>
      <c r="Y19" s="3"/>
      <c r="Z19" s="3"/>
      <c r="AA19" s="3"/>
      <c r="AB19" s="3"/>
    </row>
    <row r="20" spans="1:28" ht="12.75">
      <c r="A20">
        <f t="shared" si="8"/>
        <v>3.4</v>
      </c>
      <c r="B20">
        <f t="shared" si="9"/>
        <v>76.03741541280661</v>
      </c>
      <c r="C20">
        <f t="shared" si="10"/>
        <v>10.880767350569576</v>
      </c>
      <c r="D20">
        <f t="shared" si="18"/>
        <v>36.08407342815056</v>
      </c>
      <c r="E20">
        <f t="shared" si="2"/>
        <v>136640.67638845273</v>
      </c>
      <c r="F20">
        <f>IF(A20&lt;=$B$4,$B$1-($B$5*A20),F19)</f>
        <v>12558</v>
      </c>
      <c r="G20">
        <f t="shared" si="3"/>
        <v>260000</v>
      </c>
      <c r="H20">
        <f t="shared" si="12"/>
        <v>2.22083193019324</v>
      </c>
      <c r="I20" s="3">
        <f>IF(M20=0,0,(L20*$L$10)/($L$9*M20))</f>
        <v>0.01216134775057047</v>
      </c>
      <c r="J20">
        <f>($H$10*$H$8)/($H$9+B20)^2</f>
        <v>9.823209299700817</v>
      </c>
      <c r="K20" s="6">
        <f t="shared" si="6"/>
        <v>0.17</v>
      </c>
      <c r="L20" s="2">
        <f t="shared" si="13"/>
        <v>1004.1925062577246</v>
      </c>
      <c r="M20">
        <f t="shared" si="14"/>
        <v>287.65575679981674</v>
      </c>
      <c r="N20">
        <f t="shared" si="7"/>
        <v>0.0017056290220175082</v>
      </c>
      <c r="O20">
        <f t="shared" si="15"/>
        <v>2.7596060257989175</v>
      </c>
      <c r="P20">
        <f t="shared" si="0"/>
        <v>0.10603918254474289</v>
      </c>
      <c r="T20" s="4">
        <f t="shared" si="1"/>
        <v>796.3736600223523</v>
      </c>
      <c r="U20" s="4">
        <f t="shared" si="16"/>
        <v>2000</v>
      </c>
      <c r="V20" s="4">
        <v>794</v>
      </c>
      <c r="W20" s="13">
        <v>2</v>
      </c>
      <c r="X20" s="13">
        <f t="shared" si="17"/>
        <v>2</v>
      </c>
      <c r="Y20" s="3"/>
      <c r="Z20" s="3"/>
      <c r="AA20" s="3"/>
      <c r="AB20" s="3"/>
    </row>
    <row r="21" spans="1:28" ht="12.75">
      <c r="A21">
        <f t="shared" si="8"/>
        <v>4.25</v>
      </c>
      <c r="B21">
        <f t="shared" si="9"/>
        <v>114.70303454777296</v>
      </c>
      <c r="C21">
        <f t="shared" si="10"/>
        <v>11.064576776523698</v>
      </c>
      <c r="D21">
        <f t="shared" si="18"/>
        <v>45.4889636881957</v>
      </c>
      <c r="E21">
        <f t="shared" si="2"/>
        <v>137726.31942577873</v>
      </c>
      <c r="F21">
        <f t="shared" si="11"/>
        <v>12447.5</v>
      </c>
      <c r="G21">
        <f t="shared" si="3"/>
        <v>260000</v>
      </c>
      <c r="H21">
        <f t="shared" si="12"/>
        <v>3.516341129976139</v>
      </c>
      <c r="I21" s="3">
        <f t="shared" si="4"/>
        <v>0.01211646813768148</v>
      </c>
      <c r="J21">
        <f t="shared" si="5"/>
        <v>9.823090068032695</v>
      </c>
      <c r="K21" s="6">
        <f t="shared" si="6"/>
        <v>0.17</v>
      </c>
      <c r="L21" s="2">
        <f t="shared" si="13"/>
        <v>999.6125547338477</v>
      </c>
      <c r="M21">
        <f t="shared" si="14"/>
        <v>287.40443027543944</v>
      </c>
      <c r="N21">
        <f t="shared" si="7"/>
        <v>0.001699334656309828</v>
      </c>
      <c r="O21">
        <f t="shared" si="15"/>
        <v>2.749388745708841</v>
      </c>
      <c r="P21">
        <f t="shared" si="0"/>
        <v>0.13367705101000824</v>
      </c>
      <c r="T21" s="4">
        <f t="shared" si="1"/>
        <v>748.6621611979278</v>
      </c>
      <c r="U21" s="4">
        <f t="shared" si="16"/>
        <v>2500</v>
      </c>
      <c r="V21" s="4">
        <v>746</v>
      </c>
      <c r="W21" s="13">
        <v>-1</v>
      </c>
      <c r="X21" s="13">
        <f t="shared" si="17"/>
        <v>-1.25</v>
      </c>
      <c r="Y21" s="3"/>
      <c r="Z21" s="3"/>
      <c r="AA21" s="3"/>
      <c r="AB21" s="3"/>
    </row>
    <row r="22" spans="1:28" ht="12.75">
      <c r="A22">
        <f t="shared" si="8"/>
        <v>5.1</v>
      </c>
      <c r="B22">
        <f t="shared" si="9"/>
        <v>161.497989645893</v>
      </c>
      <c r="C22">
        <f t="shared" si="10"/>
        <v>11.251676073569127</v>
      </c>
      <c r="D22">
        <f t="shared" si="18"/>
        <v>55.05288835072946</v>
      </c>
      <c r="E22">
        <f t="shared" si="2"/>
        <v>138811.92771962233</v>
      </c>
      <c r="F22">
        <f t="shared" si="11"/>
        <v>12337</v>
      </c>
      <c r="G22">
        <f t="shared" si="3"/>
        <v>260000</v>
      </c>
      <c r="H22">
        <f t="shared" si="12"/>
        <v>5.1273654124978</v>
      </c>
      <c r="I22" s="3">
        <f t="shared" si="4"/>
        <v>0.012062329319485594</v>
      </c>
      <c r="J22">
        <f t="shared" si="5"/>
        <v>9.822945771150343</v>
      </c>
      <c r="K22" s="6">
        <f t="shared" si="6"/>
        <v>0.17</v>
      </c>
      <c r="L22" s="2">
        <f t="shared" si="13"/>
        <v>994.0928969736923</v>
      </c>
      <c r="M22">
        <f t="shared" si="14"/>
        <v>287.1002630673017</v>
      </c>
      <c r="N22">
        <f t="shared" si="7"/>
        <v>0.0016917416870578547</v>
      </c>
      <c r="O22">
        <f t="shared" si="15"/>
        <v>2.737063716596374</v>
      </c>
      <c r="P22">
        <f t="shared" si="0"/>
        <v>0.16178226909615168</v>
      </c>
      <c r="T22" s="4">
        <f t="shared" si="1"/>
        <v>703.3491203685304</v>
      </c>
      <c r="U22" s="4">
        <f t="shared" si="16"/>
        <v>3000</v>
      </c>
      <c r="V22" s="4">
        <v>700</v>
      </c>
      <c r="W22" s="13">
        <v>-4.5</v>
      </c>
      <c r="X22" s="13">
        <f t="shared" si="17"/>
        <v>-4.5</v>
      </c>
      <c r="Y22" s="3"/>
      <c r="Z22" s="3"/>
      <c r="AA22" s="3"/>
      <c r="AB22" s="3"/>
    </row>
    <row r="23" spans="1:28" ht="12.75">
      <c r="A23">
        <f t="shared" si="8"/>
        <v>5.949999999999999</v>
      </c>
      <c r="B23">
        <f t="shared" si="9"/>
        <v>216.5599006816045</v>
      </c>
      <c r="C23">
        <f t="shared" si="10"/>
        <v>11.442153546839387</v>
      </c>
      <c r="D23">
        <f t="shared" si="18"/>
        <v>64.77871886554294</v>
      </c>
      <c r="E23">
        <f t="shared" si="2"/>
        <v>139897.49034043177</v>
      </c>
      <c r="F23">
        <f t="shared" si="11"/>
        <v>12226.5</v>
      </c>
      <c r="G23">
        <f t="shared" si="3"/>
        <v>260000</v>
      </c>
      <c r="H23">
        <f t="shared" si="12"/>
        <v>7.061680137402178</v>
      </c>
      <c r="I23" s="3">
        <f t="shared" si="4"/>
        <v>0.011998873169719012</v>
      </c>
      <c r="J23">
        <f t="shared" si="5"/>
        <v>9.822775986361554</v>
      </c>
      <c r="K23" s="6">
        <f t="shared" si="6"/>
        <v>0.17</v>
      </c>
      <c r="L23" s="2">
        <f t="shared" si="13"/>
        <v>987.6305564011766</v>
      </c>
      <c r="M23">
        <f t="shared" si="14"/>
        <v>286.74236064556953</v>
      </c>
      <c r="N23">
        <f t="shared" si="7"/>
        <v>0.0016828419620530913</v>
      </c>
      <c r="O23">
        <f t="shared" si="15"/>
        <v>2.7226178187265098</v>
      </c>
      <c r="P23">
        <f t="shared" si="0"/>
        <v>0.19036327504641024</v>
      </c>
      <c r="T23" s="4">
        <f t="shared" si="1"/>
        <v>660.3375725234732</v>
      </c>
      <c r="U23" s="4">
        <f t="shared" si="16"/>
        <v>3500</v>
      </c>
      <c r="V23" s="4">
        <v>658</v>
      </c>
      <c r="W23" s="13">
        <v>-7.5</v>
      </c>
      <c r="X23" s="13">
        <f t="shared" si="17"/>
        <v>-7.75</v>
      </c>
      <c r="Y23" s="3"/>
      <c r="Z23" s="3"/>
      <c r="AA23" s="3"/>
      <c r="AB23" s="3"/>
    </row>
    <row r="24" spans="1:28" ht="12.75">
      <c r="A24">
        <f t="shared" si="8"/>
        <v>6.799999999999999</v>
      </c>
      <c r="B24">
        <f t="shared" si="9"/>
        <v>280.0288945603878</v>
      </c>
      <c r="C24">
        <f aca="true" t="shared" si="19" ref="C24:C80">E24/F24</f>
        <v>11.636100820860614</v>
      </c>
      <c r="D24">
        <f t="shared" si="18"/>
        <v>74.66940456327447</v>
      </c>
      <c r="E24">
        <f t="shared" si="2"/>
        <v>140982.9975455472</v>
      </c>
      <c r="F24">
        <f t="shared" si="11"/>
        <v>12116</v>
      </c>
      <c r="G24">
        <f t="shared" si="3"/>
        <v>260000</v>
      </c>
      <c r="H24">
        <f t="shared" si="12"/>
        <v>9.325780393355567</v>
      </c>
      <c r="I24" s="3">
        <f t="shared" si="4"/>
        <v>0.011926058576346443</v>
      </c>
      <c r="J24">
        <f t="shared" si="5"/>
        <v>9.82258028358257</v>
      </c>
      <c r="K24" s="6">
        <f t="shared" si="6"/>
        <v>0.17</v>
      </c>
      <c r="L24" s="2">
        <f t="shared" si="13"/>
        <v>980.2248439127221</v>
      </c>
      <c r="M24">
        <f t="shared" si="14"/>
        <v>286.32981218535747</v>
      </c>
      <c r="N24">
        <f t="shared" si="7"/>
        <v>0.0016726297153325884</v>
      </c>
      <c r="O24">
        <f t="shared" si="15"/>
        <v>2.7060418269393285</v>
      </c>
      <c r="P24">
        <f t="shared" si="0"/>
        <v>0.21942873597012685</v>
      </c>
      <c r="T24" s="4">
        <f t="shared" si="1"/>
        <v>619.5334983230663</v>
      </c>
      <c r="U24" s="4">
        <f t="shared" si="16"/>
        <v>4000</v>
      </c>
      <c r="V24" s="4">
        <v>617</v>
      </c>
      <c r="W24" s="13">
        <v>-11</v>
      </c>
      <c r="X24" s="13">
        <f t="shared" si="17"/>
        <v>-11</v>
      </c>
      <c r="Y24" s="3"/>
      <c r="Z24" s="3"/>
      <c r="AA24" s="3"/>
      <c r="AB24" s="3"/>
    </row>
    <row r="25" spans="1:28" ht="12.75">
      <c r="A25">
        <f t="shared" si="8"/>
        <v>7.649999999999999</v>
      </c>
      <c r="B25">
        <f t="shared" si="9"/>
        <v>352.04767383292756</v>
      </c>
      <c r="C25">
        <f t="shared" si="19"/>
        <v>11.833613001738984</v>
      </c>
      <c r="D25">
        <f t="shared" si="18"/>
        <v>84.72797561475261</v>
      </c>
      <c r="E25">
        <f t="shared" si="2"/>
        <v>142068.44089237737</v>
      </c>
      <c r="F25">
        <f t="shared" si="11"/>
        <v>12005.5</v>
      </c>
      <c r="G25">
        <f t="shared" si="3"/>
        <v>260000</v>
      </c>
      <c r="H25">
        <f t="shared" si="12"/>
        <v>11.924766225877326</v>
      </c>
      <c r="I25" s="3">
        <f t="shared" si="4"/>
        <v>0.011843862145338039</v>
      </c>
      <c r="J25">
        <f t="shared" si="5"/>
        <v>9.822358225144136</v>
      </c>
      <c r="K25" s="6">
        <f t="shared" si="6"/>
        <v>0.17</v>
      </c>
      <c r="L25" s="2">
        <f t="shared" si="13"/>
        <v>971.877437641372</v>
      </c>
      <c r="M25">
        <f t="shared" si="14"/>
        <v>285.86169012008594</v>
      </c>
      <c r="N25">
        <f t="shared" si="7"/>
        <v>0.00166110166588366</v>
      </c>
      <c r="O25">
        <f t="shared" si="15"/>
        <v>2.6873305711729634</v>
      </c>
      <c r="P25">
        <f t="shared" si="0"/>
        <v>0.24898755653928298</v>
      </c>
      <c r="T25" s="4">
        <f t="shared" si="1"/>
        <v>544.1860669050071</v>
      </c>
      <c r="U25" s="4">
        <f>U24+1000</f>
        <v>5000</v>
      </c>
      <c r="V25" s="4">
        <v>541</v>
      </c>
      <c r="W25" s="13">
        <v>-17.5</v>
      </c>
      <c r="X25" s="13">
        <f t="shared" si="17"/>
        <v>-17.5</v>
      </c>
      <c r="Y25" s="3"/>
      <c r="Z25" s="3"/>
      <c r="AA25" s="3"/>
      <c r="AB25" s="3"/>
    </row>
    <row r="26" spans="1:28" ht="12.75">
      <c r="A26">
        <f t="shared" si="8"/>
        <v>8.499999999999998</v>
      </c>
      <c r="B26">
        <f t="shared" si="9"/>
        <v>432.76158804840503</v>
      </c>
      <c r="C26">
        <f t="shared" si="19"/>
        <v>12.034788848356735</v>
      </c>
      <c r="D26">
        <f t="shared" si="18"/>
        <v>94.95754613585584</v>
      </c>
      <c r="E26">
        <f t="shared" si="2"/>
        <v>143153.81335120337</v>
      </c>
      <c r="F26">
        <f t="shared" si="11"/>
        <v>11895</v>
      </c>
      <c r="G26">
        <f t="shared" si="3"/>
        <v>260000</v>
      </c>
      <c r="H26">
        <f t="shared" si="12"/>
        <v>14.862228193959373</v>
      </c>
      <c r="I26" s="3">
        <f t="shared" si="4"/>
        <v>0.01175227888555581</v>
      </c>
      <c r="J26">
        <f t="shared" si="5"/>
        <v>9.822109365590185</v>
      </c>
      <c r="K26" s="6">
        <f t="shared" si="6"/>
        <v>0.17</v>
      </c>
      <c r="L26" s="2">
        <f t="shared" si="13"/>
        <v>962.5924573743844</v>
      </c>
      <c r="M26">
        <f t="shared" si="14"/>
        <v>285.33704967768534</v>
      </c>
      <c r="N26">
        <f t="shared" si="7"/>
        <v>0.0016482571136992026</v>
      </c>
      <c r="O26">
        <f t="shared" si="15"/>
        <v>2.666483092554331</v>
      </c>
      <c r="P26">
        <f t="shared" si="0"/>
        <v>0.2790488881126564</v>
      </c>
      <c r="T26" s="4">
        <f t="shared" si="1"/>
        <v>476.6113474737231</v>
      </c>
      <c r="U26" s="4">
        <f aca="true" t="shared" si="20" ref="U26:U35">U25+1000</f>
        <v>6000</v>
      </c>
      <c r="V26" s="4">
        <v>471</v>
      </c>
      <c r="W26" s="13">
        <v>-24</v>
      </c>
      <c r="X26" s="13">
        <f t="shared" si="17"/>
        <v>-24</v>
      </c>
      <c r="Y26" s="3"/>
      <c r="Z26" s="3"/>
      <c r="AA26" s="3"/>
      <c r="AB26" s="3"/>
    </row>
    <row r="27" spans="1:28" ht="12.75">
      <c r="A27">
        <f t="shared" si="8"/>
        <v>9.349999999999998</v>
      </c>
      <c r="B27">
        <f t="shared" si="9"/>
        <v>522.3187078774974</v>
      </c>
      <c r="C27">
        <f t="shared" si="19"/>
        <v>12.239730953100311</v>
      </c>
      <c r="D27">
        <f t="shared" si="18"/>
        <v>105.3613174459911</v>
      </c>
      <c r="E27">
        <f t="shared" si="2"/>
        <v>144239.10941681062</v>
      </c>
      <c r="F27">
        <f t="shared" si="11"/>
        <v>11784.5</v>
      </c>
      <c r="G27">
        <f t="shared" si="3"/>
        <v>260000</v>
      </c>
      <c r="H27">
        <f t="shared" si="12"/>
        <v>18.14013404933798</v>
      </c>
      <c r="I27" s="3">
        <f t="shared" si="4"/>
        <v>0.011651322871317787</v>
      </c>
      <c r="J27">
        <f t="shared" si="5"/>
        <v>9.821833251468819</v>
      </c>
      <c r="K27" s="6">
        <f t="shared" si="6"/>
        <v>0.17</v>
      </c>
      <c r="L27" s="2">
        <f t="shared" si="13"/>
        <v>952.376532993387</v>
      </c>
      <c r="M27">
        <f t="shared" si="14"/>
        <v>284.75492839879627</v>
      </c>
      <c r="N27">
        <f t="shared" si="7"/>
        <v>0.0016340980327023199</v>
      </c>
      <c r="O27">
        <f t="shared" si="15"/>
        <v>2.643502794265599</v>
      </c>
      <c r="P27">
        <f t="shared" si="0"/>
        <v>0.3096221383114141</v>
      </c>
      <c r="T27" s="4">
        <f t="shared" si="1"/>
        <v>416.157259334922</v>
      </c>
      <c r="U27" s="4">
        <f t="shared" si="20"/>
        <v>7000</v>
      </c>
      <c r="V27" s="4">
        <v>411</v>
      </c>
      <c r="W27" s="13">
        <v>-30.5</v>
      </c>
      <c r="X27" s="13">
        <f t="shared" si="17"/>
        <v>-30.5</v>
      </c>
      <c r="Y27" s="3"/>
      <c r="Z27" s="3"/>
      <c r="AA27" s="3"/>
      <c r="AB27" s="3"/>
    </row>
    <row r="28" spans="1:28" ht="12.75">
      <c r="A28">
        <f t="shared" si="8"/>
        <v>10.199999999999998</v>
      </c>
      <c r="B28">
        <f t="shared" si="9"/>
        <v>620.86990214295</v>
      </c>
      <c r="C28">
        <f t="shared" si="19"/>
        <v>12.448545932678254</v>
      </c>
      <c r="D28">
        <f t="shared" si="18"/>
        <v>115.94258148876762</v>
      </c>
      <c r="E28">
        <f t="shared" si="2"/>
        <v>145324.32521808593</v>
      </c>
      <c r="F28">
        <f t="shared" si="11"/>
        <v>11674</v>
      </c>
      <c r="G28">
        <f t="shared" si="3"/>
        <v>260000</v>
      </c>
      <c r="H28">
        <f t="shared" si="12"/>
        <v>21.758717401696803</v>
      </c>
      <c r="I28" s="3">
        <f t="shared" si="4"/>
        <v>0.011541027879039375</v>
      </c>
      <c r="J28">
        <f t="shared" si="5"/>
        <v>9.82152942111519</v>
      </c>
      <c r="K28" s="6">
        <f t="shared" si="6"/>
        <v>0.17</v>
      </c>
      <c r="L28" s="2">
        <f t="shared" si="13"/>
        <v>941.2388662908251</v>
      </c>
      <c r="M28">
        <f t="shared" si="14"/>
        <v>284.1143456360708</v>
      </c>
      <c r="N28">
        <f t="shared" si="7"/>
        <v>0.0016186291600352723</v>
      </c>
      <c r="O28">
        <f t="shared" si="15"/>
        <v>2.6183975863559943</v>
      </c>
      <c r="P28">
        <f t="shared" si="0"/>
        <v>0.3407169810713439</v>
      </c>
      <c r="T28" s="4">
        <f t="shared" si="1"/>
        <v>362.2133059891628</v>
      </c>
      <c r="U28" s="4">
        <f t="shared" si="20"/>
        <v>8000</v>
      </c>
      <c r="V28" s="4">
        <v>357</v>
      </c>
      <c r="W28" s="13">
        <v>-37</v>
      </c>
      <c r="X28" s="13">
        <f t="shared" si="17"/>
        <v>-37</v>
      </c>
      <c r="Y28" s="3"/>
      <c r="Z28" s="3"/>
      <c r="AA28" s="3"/>
      <c r="AB28" s="3"/>
    </row>
    <row r="29" spans="1:28" ht="12.75">
      <c r="A29">
        <f t="shared" si="8"/>
        <v>11.049999999999997</v>
      </c>
      <c r="B29">
        <f t="shared" si="9"/>
        <v>728.5689179033049</v>
      </c>
      <c r="C29">
        <f t="shared" si="19"/>
        <v>12.66134462962266</v>
      </c>
      <c r="D29">
        <f t="shared" si="18"/>
        <v>126.70472442394687</v>
      </c>
      <c r="E29">
        <f t="shared" si="2"/>
        <v>146409.45862464161</v>
      </c>
      <c r="F29">
        <f t="shared" si="11"/>
        <v>11563.5</v>
      </c>
      <c r="G29">
        <f t="shared" si="3"/>
        <v>260000</v>
      </c>
      <c r="H29">
        <f t="shared" si="12"/>
        <v>25.71636930349334</v>
      </c>
      <c r="I29" s="3">
        <f t="shared" si="4"/>
        <v>0.01142144799418159</v>
      </c>
      <c r="J29">
        <f t="shared" si="5"/>
        <v>9.821197404425867</v>
      </c>
      <c r="K29" s="6">
        <f t="shared" si="6"/>
        <v>0.17</v>
      </c>
      <c r="L29" s="2">
        <f t="shared" si="13"/>
        <v>929.191285503192</v>
      </c>
      <c r="M29">
        <f t="shared" si="14"/>
        <v>283.4143020336285</v>
      </c>
      <c r="N29">
        <f t="shared" si="7"/>
        <v>0.0016018580811839682</v>
      </c>
      <c r="O29">
        <f t="shared" si="15"/>
        <v>2.591180023630073</v>
      </c>
      <c r="P29">
        <f t="shared" si="0"/>
        <v>0.37234336719840977</v>
      </c>
      <c r="T29" s="4">
        <f t="shared" si="1"/>
        <v>314.2087981053243</v>
      </c>
      <c r="U29" s="4">
        <f t="shared" si="20"/>
        <v>9000</v>
      </c>
      <c r="V29" s="4">
        <v>307</v>
      </c>
      <c r="W29" s="13">
        <v>-43.5</v>
      </c>
      <c r="X29" s="13">
        <f t="shared" si="17"/>
        <v>-43.5</v>
      </c>
      <c r="Y29" s="3"/>
      <c r="Z29" s="3"/>
      <c r="AA29" s="3"/>
      <c r="AB29" s="3"/>
    </row>
    <row r="30" spans="1:28" ht="12.75">
      <c r="A30">
        <f t="shared" si="8"/>
        <v>11.899999999999997</v>
      </c>
      <c r="B30">
        <f t="shared" si="9"/>
        <v>845.5724637435502</v>
      </c>
      <c r="C30">
        <f t="shared" si="19"/>
        <v>12.878242325107935</v>
      </c>
      <c r="D30">
        <f t="shared" si="18"/>
        <v>137.65123040028863</v>
      </c>
      <c r="E30">
        <f t="shared" si="2"/>
        <v>147494.50934946118</v>
      </c>
      <c r="F30">
        <f t="shared" si="11"/>
        <v>11453</v>
      </c>
      <c r="G30">
        <f t="shared" si="3"/>
        <v>260000</v>
      </c>
      <c r="H30">
        <f t="shared" si="12"/>
        <v>30.009533759041044</v>
      </c>
      <c r="I30" s="3">
        <f t="shared" si="4"/>
        <v>0.011292658184567605</v>
      </c>
      <c r="J30">
        <f t="shared" si="5"/>
        <v>9.820836722624247</v>
      </c>
      <c r="K30" s="6">
        <f t="shared" si="6"/>
        <v>0.17</v>
      </c>
      <c r="L30" s="2">
        <f t="shared" si="13"/>
        <v>916.2482918908295</v>
      </c>
      <c r="M30">
        <f t="shared" si="14"/>
        <v>282.6537789856669</v>
      </c>
      <c r="N30">
        <f t="shared" si="7"/>
        <v>0.0015837953103856066</v>
      </c>
      <c r="O30">
        <f t="shared" si="15"/>
        <v>2.5618674357055347</v>
      </c>
      <c r="P30">
        <f t="shared" si="0"/>
        <v>0.4045115354559012</v>
      </c>
      <c r="T30" s="4">
        <f t="shared" si="1"/>
        <v>271.61111330358307</v>
      </c>
      <c r="U30" s="4">
        <f t="shared" si="20"/>
        <v>10000</v>
      </c>
      <c r="V30" s="4">
        <v>265</v>
      </c>
      <c r="W30" s="13">
        <v>-50</v>
      </c>
      <c r="X30" s="13">
        <f t="shared" si="17"/>
        <v>-50</v>
      </c>
      <c r="Y30" s="3"/>
      <c r="Z30" s="3"/>
      <c r="AA30" s="3"/>
      <c r="AB30" s="3"/>
    </row>
    <row r="31" spans="1:28" ht="12.75">
      <c r="A31">
        <f t="shared" si="8"/>
        <v>12.749999999999996</v>
      </c>
      <c r="B31">
        <f t="shared" si="9"/>
        <v>972.0402964351146</v>
      </c>
      <c r="C31">
        <f t="shared" si="19"/>
        <v>13.099358963763386</v>
      </c>
      <c r="D31">
        <f t="shared" si="18"/>
        <v>148.78568551948752</v>
      </c>
      <c r="E31">
        <f t="shared" si="2"/>
        <v>148579.4790464862</v>
      </c>
      <c r="F31">
        <f t="shared" si="11"/>
        <v>11342.5</v>
      </c>
      <c r="G31">
        <f aca="true" t="shared" si="21" ref="G31:G80">IF(A31&lt;=$B$4,$B$5*$B$2,0)</f>
        <v>260000</v>
      </c>
      <c r="H31">
        <f t="shared" si="12"/>
        <v>34.632608233400575</v>
      </c>
      <c r="I31" s="3">
        <f t="shared" si="4"/>
        <v>0.01115475483596238</v>
      </c>
      <c r="J31">
        <f t="shared" si="5"/>
        <v>9.820446888016635</v>
      </c>
      <c r="K31" s="6">
        <f t="shared" si="6"/>
        <v>0.17</v>
      </c>
      <c r="L31" s="2">
        <f t="shared" si="13"/>
        <v>902.4270976861801</v>
      </c>
      <c r="M31">
        <f t="shared" si="14"/>
        <v>281.8317380731717</v>
      </c>
      <c r="N31">
        <f t="shared" si="7"/>
        <v>0.001564454365743724</v>
      </c>
      <c r="O31">
        <f t="shared" si="15"/>
        <v>2.5304820482960926</v>
      </c>
      <c r="P31">
        <f t="shared" si="0"/>
        <v>0.4372320242131344</v>
      </c>
      <c r="T31" s="4">
        <f t="shared" si="1"/>
        <v>233.92399283464047</v>
      </c>
      <c r="U31" s="4">
        <f t="shared" si="20"/>
        <v>11000</v>
      </c>
      <c r="V31" s="4">
        <v>227</v>
      </c>
      <c r="W31" s="13">
        <v>-56.5</v>
      </c>
      <c r="X31" s="13">
        <f t="shared" si="17"/>
        <v>-56.5</v>
      </c>
      <c r="Y31" s="3"/>
      <c r="Z31" s="3"/>
      <c r="AA31" s="3"/>
      <c r="AB31" s="3"/>
    </row>
    <row r="32" spans="1:28" ht="12.75">
      <c r="A32">
        <f t="shared" si="8"/>
        <v>13.599999999999996</v>
      </c>
      <c r="B32">
        <f t="shared" si="9"/>
        <v>1108.1353111368235</v>
      </c>
      <c r="C32">
        <f t="shared" si="19"/>
        <v>13.324819391203548</v>
      </c>
      <c r="D32">
        <f t="shared" si="18"/>
        <v>160.11178200201053</v>
      </c>
      <c r="E32">
        <f t="shared" si="2"/>
        <v>149664.37140199824</v>
      </c>
      <c r="F32">
        <f t="shared" si="11"/>
        <v>11232</v>
      </c>
      <c r="G32">
        <f t="shared" si="21"/>
        <v>260000</v>
      </c>
      <c r="H32">
        <f t="shared" si="12"/>
        <v>39.57785030690883</v>
      </c>
      <c r="I32" s="3">
        <f t="shared" si="4"/>
        <v>0.011007856245646042</v>
      </c>
      <c r="J32">
        <f t="shared" si="5"/>
        <v>9.82002740373839</v>
      </c>
      <c r="K32" s="6">
        <f t="shared" si="6"/>
        <v>0.17</v>
      </c>
      <c r="L32" s="2">
        <f t="shared" si="13"/>
        <v>887.7476547276038</v>
      </c>
      <c r="M32">
        <f t="shared" si="14"/>
        <v>280.9471204776106</v>
      </c>
      <c r="N32">
        <f t="shared" si="7"/>
        <v>0.0015438518384518574</v>
      </c>
      <c r="O32">
        <f t="shared" si="15"/>
        <v>2.4970510947379747</v>
      </c>
      <c r="P32">
        <f t="shared" si="0"/>
        <v>0.470515683687474</v>
      </c>
      <c r="T32" s="4">
        <f t="shared" si="1"/>
        <v>200.68587524424947</v>
      </c>
      <c r="U32" s="4">
        <f t="shared" si="20"/>
        <v>12000</v>
      </c>
      <c r="V32" s="4">
        <v>194</v>
      </c>
      <c r="W32" s="13">
        <v>-56.5</v>
      </c>
      <c r="X32" s="13">
        <f t="shared" si="17"/>
        <v>-56.5</v>
      </c>
      <c r="Y32" s="3"/>
      <c r="Z32" s="3"/>
      <c r="AA32" s="3"/>
      <c r="AB32" s="3"/>
    </row>
    <row r="33" spans="1:28" ht="12.75">
      <c r="A33">
        <f t="shared" si="8"/>
        <v>14.449999999999996</v>
      </c>
      <c r="B33">
        <f aca="true" t="shared" si="22" ref="B33:B81">B32+D33*$B$3</f>
        <v>1254.0236353181817</v>
      </c>
      <c r="C33">
        <f t="shared" si="19"/>
        <v>13.554753605051078</v>
      </c>
      <c r="D33">
        <f t="shared" si="18"/>
        <v>171.63332256630395</v>
      </c>
      <c r="E33">
        <f t="shared" si="2"/>
        <v>150749.19221857557</v>
      </c>
      <c r="F33">
        <f t="shared" si="11"/>
        <v>11121.5</v>
      </c>
      <c r="G33">
        <f t="shared" si="21"/>
        <v>260000</v>
      </c>
      <c r="H33">
        <f t="shared" si="12"/>
        <v>44.835291690092234</v>
      </c>
      <c r="I33" s="3">
        <f t="shared" si="4"/>
        <v>0.01085210306955159</v>
      </c>
      <c r="J33">
        <f t="shared" si="5"/>
        <v>9.819577763489733</v>
      </c>
      <c r="K33" s="6">
        <f t="shared" si="6"/>
        <v>0.17</v>
      </c>
      <c r="L33" s="2">
        <f t="shared" si="13"/>
        <v>872.232673094598</v>
      </c>
      <c r="M33">
        <f t="shared" si="14"/>
        <v>279.9988463704318</v>
      </c>
      <c r="N33">
        <f t="shared" si="7"/>
        <v>0.0015220074555046105</v>
      </c>
      <c r="O33">
        <f t="shared" si="15"/>
        <v>2.4616069167428383</v>
      </c>
      <c r="P33">
        <f t="shared" si="0"/>
        <v>0.5043736888133766</v>
      </c>
      <c r="T33" s="4">
        <f t="shared" si="1"/>
        <v>171.46826711450683</v>
      </c>
      <c r="U33" s="4">
        <f t="shared" si="20"/>
        <v>13000</v>
      </c>
      <c r="V33" s="4">
        <v>165</v>
      </c>
      <c r="W33" s="13">
        <v>-56.5</v>
      </c>
      <c r="X33" s="13">
        <f t="shared" si="17"/>
        <v>-56.5</v>
      </c>
      <c r="Y33" s="3"/>
      <c r="Z33" s="3"/>
      <c r="AA33" s="3"/>
      <c r="AB33" s="3"/>
    </row>
    <row r="34" spans="1:28" ht="12.75">
      <c r="A34">
        <f t="shared" si="8"/>
        <v>15.299999999999995</v>
      </c>
      <c r="B34">
        <f t="shared" si="22"/>
        <v>1409.874726596695</v>
      </c>
      <c r="C34">
        <f t="shared" si="19"/>
        <v>13.789297020283527</v>
      </c>
      <c r="D34">
        <f t="shared" si="18"/>
        <v>183.35422503354494</v>
      </c>
      <c r="E34">
        <f t="shared" si="2"/>
        <v>151833.9494903419</v>
      </c>
      <c r="F34">
        <f t="shared" si="11"/>
        <v>11011</v>
      </c>
      <c r="G34">
        <f t="shared" si="21"/>
        <v>260000</v>
      </c>
      <c r="H34">
        <f t="shared" si="12"/>
        <v>50.39266088046227</v>
      </c>
      <c r="I34" s="3">
        <f t="shared" si="4"/>
        <v>0.01068765871838259</v>
      </c>
      <c r="J34">
        <f t="shared" si="5"/>
        <v>9.819097451260644</v>
      </c>
      <c r="K34" s="6">
        <f t="shared" si="6"/>
        <v>0.17</v>
      </c>
      <c r="L34" s="2">
        <f t="shared" si="13"/>
        <v>855.9076290628809</v>
      </c>
      <c r="M34">
        <f t="shared" si="14"/>
        <v>278.98581427712145</v>
      </c>
      <c r="N34">
        <f t="shared" si="7"/>
        <v>0.0014989441352531584</v>
      </c>
      <c r="O34">
        <f t="shared" si="15"/>
        <v>2.4241870533252854</v>
      </c>
      <c r="P34">
        <f t="shared" si="0"/>
        <v>0.5388175527742365</v>
      </c>
      <c r="T34" s="4">
        <f t="shared" si="1"/>
        <v>145.8741509759359</v>
      </c>
      <c r="U34" s="4">
        <f t="shared" si="20"/>
        <v>14000</v>
      </c>
      <c r="V34" s="4">
        <v>141</v>
      </c>
      <c r="W34" s="13">
        <v>-56.5</v>
      </c>
      <c r="X34" s="13">
        <f t="shared" si="17"/>
        <v>-56.5</v>
      </c>
      <c r="Y34" s="3"/>
      <c r="Z34" s="3"/>
      <c r="AA34" s="3"/>
      <c r="AB34" s="3"/>
    </row>
    <row r="35" spans="1:28" ht="12.75">
      <c r="A35">
        <f t="shared" si="8"/>
        <v>16.149999999999995</v>
      </c>
      <c r="B35">
        <f t="shared" si="22"/>
        <v>1575.861474691936</v>
      </c>
      <c r="C35">
        <f t="shared" si="19"/>
        <v>14.028590749796571</v>
      </c>
      <c r="D35">
        <f t="shared" si="18"/>
        <v>195.27852717087202</v>
      </c>
      <c r="E35">
        <f t="shared" si="2"/>
        <v>152918.6534681575</v>
      </c>
      <c r="F35">
        <f t="shared" si="11"/>
        <v>10900.5</v>
      </c>
      <c r="G35">
        <f t="shared" si="21"/>
        <v>260000</v>
      </c>
      <c r="H35">
        <f t="shared" si="12"/>
        <v>56.23531580636795</v>
      </c>
      <c r="I35" s="3">
        <f t="shared" si="4"/>
        <v>0.010514709697977832</v>
      </c>
      <c r="J35">
        <f t="shared" si="5"/>
        <v>9.818585941044258</v>
      </c>
      <c r="K35" s="6">
        <f t="shared" si="6"/>
        <v>0.17</v>
      </c>
      <c r="L35" s="2">
        <f t="shared" si="13"/>
        <v>838.8007617046596</v>
      </c>
      <c r="M35">
        <f t="shared" si="14"/>
        <v>277.9069004145024</v>
      </c>
      <c r="N35">
        <f t="shared" si="7"/>
        <v>0.001474688035141391</v>
      </c>
      <c r="O35">
        <f t="shared" si="15"/>
        <v>2.38483431682019</v>
      </c>
      <c r="P35">
        <f t="shared" si="0"/>
        <v>0.5738591412350408</v>
      </c>
      <c r="T35" s="4">
        <f t="shared" si="1"/>
        <v>123.53643048707377</v>
      </c>
      <c r="U35" s="4">
        <f t="shared" si="20"/>
        <v>15000</v>
      </c>
      <c r="V35" s="4">
        <v>119</v>
      </c>
      <c r="W35" s="13">
        <v>-56.5</v>
      </c>
      <c r="X35" s="13">
        <f t="shared" si="17"/>
        <v>-56.5</v>
      </c>
      <c r="Y35" s="3"/>
      <c r="Z35" s="3"/>
      <c r="AA35" s="3"/>
      <c r="AB35" s="3"/>
    </row>
    <row r="36" spans="1:28" ht="12.75">
      <c r="A36">
        <f t="shared" si="8"/>
        <v>16.999999999999996</v>
      </c>
      <c r="B36">
        <f t="shared" si="22"/>
        <v>1752.1603077107538</v>
      </c>
      <c r="C36">
        <f t="shared" si="19"/>
        <v>14.27278190114407</v>
      </c>
      <c r="D36">
        <f t="shared" si="18"/>
        <v>207.41039178684449</v>
      </c>
      <c r="E36">
        <f t="shared" si="2"/>
        <v>154003.3167133445</v>
      </c>
      <c r="F36">
        <f t="shared" si="11"/>
        <v>10790</v>
      </c>
      <c r="G36">
        <f t="shared" si="21"/>
        <v>260000</v>
      </c>
      <c r="H36">
        <f t="shared" si="12"/>
        <v>62.34618786265818</v>
      </c>
      <c r="I36" s="3">
        <f t="shared" si="4"/>
        <v>0.010333465889049194</v>
      </c>
      <c r="J36">
        <f t="shared" si="5"/>
        <v>9.81804269653825</v>
      </c>
      <c r="K36" s="6">
        <f t="shared" si="6"/>
        <v>0.17</v>
      </c>
      <c r="L36" s="2">
        <f t="shared" si="13"/>
        <v>820.9430574709376</v>
      </c>
      <c r="M36">
        <f t="shared" si="14"/>
        <v>276.7609579998801</v>
      </c>
      <c r="N36">
        <f t="shared" si="7"/>
        <v>0.0014492685909391495</v>
      </c>
      <c r="O36">
        <f t="shared" si="15"/>
        <v>2.3435968548740416</v>
      </c>
      <c r="P36">
        <f t="shared" si="0"/>
        <v>0.6095106873162435</v>
      </c>
      <c r="T36" s="4">
        <f t="shared" si="1"/>
        <v>49.751821962163866</v>
      </c>
      <c r="U36" s="4">
        <v>20000</v>
      </c>
      <c r="V36" s="4">
        <v>45</v>
      </c>
      <c r="W36" s="13">
        <v>-46</v>
      </c>
      <c r="X36" s="13">
        <f t="shared" si="17"/>
        <v>-56.5</v>
      </c>
      <c r="Y36" s="3"/>
      <c r="Z36" s="3"/>
      <c r="AA36" s="3"/>
      <c r="AB36" s="3"/>
    </row>
    <row r="37" spans="1:28" ht="12.75">
      <c r="A37">
        <f t="shared" si="8"/>
        <v>17.849999999999998</v>
      </c>
      <c r="B37">
        <f t="shared" si="22"/>
        <v>1938.9513029904504</v>
      </c>
      <c r="C37">
        <f t="shared" si="19"/>
        <v>14.52202389048966</v>
      </c>
      <c r="D37">
        <f t="shared" si="18"/>
        <v>219.75411209376068</v>
      </c>
      <c r="E37">
        <f t="shared" si="2"/>
        <v>155087.95413848432</v>
      </c>
      <c r="F37">
        <f t="shared" si="11"/>
        <v>10679.5</v>
      </c>
      <c r="G37">
        <f t="shared" si="21"/>
        <v>260000</v>
      </c>
      <c r="H37">
        <f t="shared" si="12"/>
        <v>68.70573879725117</v>
      </c>
      <c r="I37" s="3">
        <f t="shared" si="4"/>
        <v>0.01014416076128806</v>
      </c>
      <c r="J37">
        <f t="shared" si="5"/>
        <v>9.817467170833437</v>
      </c>
      <c r="K37" s="6">
        <f t="shared" si="6"/>
        <v>0.17</v>
      </c>
      <c r="L37" s="2">
        <f t="shared" si="13"/>
        <v>802.3682221093784</v>
      </c>
      <c r="M37">
        <f t="shared" si="14"/>
        <v>275.54681653056207</v>
      </c>
      <c r="N37">
        <f t="shared" si="7"/>
        <v>0.0014227185467706504</v>
      </c>
      <c r="O37">
        <f t="shared" si="15"/>
        <v>2.3005281972658116</v>
      </c>
      <c r="P37">
        <f t="shared" si="0"/>
        <v>0.645784807351849</v>
      </c>
      <c r="T37" s="4">
        <f t="shared" si="1"/>
        <v>4.5485247401362185</v>
      </c>
      <c r="U37" s="4">
        <f>U36+10000</f>
        <v>30000</v>
      </c>
      <c r="V37" s="4">
        <v>11</v>
      </c>
      <c r="W37" s="13">
        <v>-38</v>
      </c>
      <c r="X37" s="13"/>
      <c r="Y37" s="3"/>
      <c r="Z37" s="3"/>
      <c r="AA37" s="3"/>
      <c r="AB37" s="3"/>
    </row>
    <row r="38" spans="1:28" ht="12.75">
      <c r="A38">
        <f t="shared" si="8"/>
        <v>18.7</v>
      </c>
      <c r="B38">
        <f t="shared" si="22"/>
        <v>2136.418302740002</v>
      </c>
      <c r="C38">
        <f t="shared" si="19"/>
        <v>14.776476774886486</v>
      </c>
      <c r="D38">
        <f t="shared" si="18"/>
        <v>232.3141173524142</v>
      </c>
      <c r="E38">
        <f t="shared" si="2"/>
        <v>156172.58303377527</v>
      </c>
      <c r="F38">
        <f t="shared" si="11"/>
        <v>10569</v>
      </c>
      <c r="G38">
        <f t="shared" si="21"/>
        <v>260000</v>
      </c>
      <c r="H38">
        <f t="shared" si="12"/>
        <v>75.29193195554772</v>
      </c>
      <c r="I38" s="3">
        <f t="shared" si="4"/>
        <v>0.009947051516715912</v>
      </c>
      <c r="J38">
        <f t="shared" si="5"/>
        <v>9.816858806089089</v>
      </c>
      <c r="K38" s="6">
        <f t="shared" si="6"/>
        <v>0.17</v>
      </c>
      <c r="L38" s="2">
        <f t="shared" si="13"/>
        <v>783.1126392934227</v>
      </c>
      <c r="M38">
        <f t="shared" si="14"/>
        <v>274.26328103219</v>
      </c>
      <c r="N38">
        <f t="shared" si="7"/>
        <v>0.0013950739752194067</v>
      </c>
      <c r="O38">
        <f t="shared" si="15"/>
        <v>2.2556872863870208</v>
      </c>
      <c r="P38">
        <f t="shared" si="0"/>
        <v>0.6826945174774874</v>
      </c>
      <c r="T38" s="4">
        <f t="shared" si="1"/>
        <v>0.0761716892213718</v>
      </c>
      <c r="U38" s="4">
        <f>U37+10000</f>
        <v>40000</v>
      </c>
      <c r="V38" s="4">
        <v>3</v>
      </c>
      <c r="W38" s="13">
        <v>-5</v>
      </c>
      <c r="X38" s="13"/>
      <c r="Y38" s="3"/>
      <c r="Z38" s="3"/>
      <c r="AA38" s="3"/>
      <c r="AB38" s="3"/>
    </row>
    <row r="39" spans="1:28" ht="12.75">
      <c r="A39">
        <f t="shared" si="8"/>
        <v>19.55</v>
      </c>
      <c r="B39">
        <f t="shared" si="22"/>
        <v>2344.749034733511</v>
      </c>
      <c r="C39">
        <f t="shared" si="19"/>
        <v>15.036307604092372</v>
      </c>
      <c r="D39">
        <f t="shared" si="18"/>
        <v>245.09497881589272</v>
      </c>
      <c r="E39">
        <f t="shared" si="2"/>
        <v>157257.22307740006</v>
      </c>
      <c r="F39">
        <f t="shared" si="11"/>
        <v>10458.5</v>
      </c>
      <c r="G39">
        <f t="shared" si="21"/>
        <v>260000</v>
      </c>
      <c r="H39">
        <f t="shared" si="12"/>
        <v>82.08021942955618</v>
      </c>
      <c r="I39" s="3">
        <f t="shared" si="4"/>
        <v>0.0097424191570486</v>
      </c>
      <c r="J39">
        <f t="shared" si="5"/>
        <v>9.816217033194109</v>
      </c>
      <c r="K39" s="6">
        <f t="shared" si="6"/>
        <v>0.17</v>
      </c>
      <c r="L39" s="2">
        <f t="shared" si="13"/>
        <v>763.2153153665619</v>
      </c>
      <c r="M39">
        <f t="shared" si="14"/>
        <v>272.90913127423215</v>
      </c>
      <c r="N39">
        <f t="shared" si="7"/>
        <v>0.0013663742867760663</v>
      </c>
      <c r="O39">
        <f t="shared" si="15"/>
        <v>2.209138490187946</v>
      </c>
      <c r="P39">
        <f t="shared" si="0"/>
        <v>0.7202532510972779</v>
      </c>
      <c r="T39" s="4">
        <f t="shared" si="1"/>
        <v>0</v>
      </c>
      <c r="U39" s="4">
        <f>U38+10000</f>
        <v>50000</v>
      </c>
      <c r="V39" s="4">
        <v>0.9</v>
      </c>
      <c r="W39" s="13">
        <v>1</v>
      </c>
      <c r="X39" s="13"/>
      <c r="Y39" s="3"/>
      <c r="Z39" s="3"/>
      <c r="AA39" s="3"/>
      <c r="AB39" s="3"/>
    </row>
    <row r="40" spans="1:28" ht="12.75">
      <c r="A40">
        <f t="shared" si="8"/>
        <v>20.400000000000002</v>
      </c>
      <c r="B40">
        <f t="shared" si="22"/>
        <v>2564.135238325127</v>
      </c>
      <c r="C40">
        <f t="shared" si="19"/>
        <v>15.301690793227804</v>
      </c>
      <c r="D40">
        <f t="shared" si="18"/>
        <v>258.10141599013633</v>
      </c>
      <c r="E40">
        <f t="shared" si="2"/>
        <v>158341.8963283213</v>
      </c>
      <c r="F40">
        <f t="shared" si="11"/>
        <v>10348</v>
      </c>
      <c r="G40">
        <f t="shared" si="21"/>
        <v>260000</v>
      </c>
      <c r="H40">
        <f t="shared" si="12"/>
        <v>89.04354668907224</v>
      </c>
      <c r="I40" s="3">
        <f t="shared" si="4"/>
        <v>0.009530568469753305</v>
      </c>
      <c r="J40">
        <f t="shared" si="5"/>
        <v>9.815541271413412</v>
      </c>
      <c r="K40" s="6">
        <f t="shared" si="6"/>
        <v>0.17</v>
      </c>
      <c r="L40" s="2">
        <f t="shared" si="13"/>
        <v>742.717809640354</v>
      </c>
      <c r="M40">
        <f t="shared" si="14"/>
        <v>271.48312095088664</v>
      </c>
      <c r="N40">
        <f t="shared" si="7"/>
        <v>0.001336662227882901</v>
      </c>
      <c r="O40">
        <f t="shared" si="15"/>
        <v>2.160951596378073</v>
      </c>
      <c r="P40">
        <f t="shared" si="0"/>
        <v>0.7584748772815432</v>
      </c>
      <c r="T40" s="4" t="e">
        <f t="shared" si="1"/>
        <v>#NUM!</v>
      </c>
      <c r="U40" s="4">
        <f>U39+10000</f>
        <v>60000</v>
      </c>
      <c r="V40" s="4">
        <f>2.5*10^-2</f>
        <v>0.025</v>
      </c>
      <c r="W40" s="13">
        <v>-20</v>
      </c>
      <c r="X40" s="13"/>
      <c r="Y40" s="3"/>
      <c r="Z40" s="3"/>
      <c r="AA40" s="3"/>
      <c r="AB40" s="3"/>
    </row>
    <row r="41" spans="1:28" ht="12.75">
      <c r="A41">
        <f t="shared" si="8"/>
        <v>21.250000000000004</v>
      </c>
      <c r="B41">
        <f t="shared" si="22"/>
        <v>2794.7727960707775</v>
      </c>
      <c r="C41">
        <f t="shared" si="19"/>
        <v>15.572808517695115</v>
      </c>
      <c r="D41">
        <f t="shared" si="18"/>
        <v>271.3383032301772</v>
      </c>
      <c r="E41">
        <f t="shared" si="2"/>
        <v>159426.62719990374</v>
      </c>
      <c r="F41">
        <f t="shared" si="11"/>
        <v>10237.5</v>
      </c>
      <c r="G41">
        <f t="shared" si="21"/>
        <v>260000</v>
      </c>
      <c r="H41">
        <f t="shared" si="12"/>
        <v>96.15237629156736</v>
      </c>
      <c r="I41" s="3">
        <f t="shared" si="4"/>
        <v>0.009311827927404839</v>
      </c>
      <c r="J41">
        <f t="shared" si="5"/>
        <v>9.814830928018688</v>
      </c>
      <c r="K41" s="6">
        <f t="shared" si="6"/>
        <v>0.17</v>
      </c>
      <c r="L41" s="2">
        <f t="shared" si="13"/>
        <v>721.6641497264271</v>
      </c>
      <c r="M41">
        <f t="shared" si="14"/>
        <v>269.9839768255399</v>
      </c>
      <c r="N41">
        <f t="shared" si="7"/>
        <v>0.0013059838668185286</v>
      </c>
      <c r="O41">
        <f t="shared" si="15"/>
        <v>2.111201786654295</v>
      </c>
      <c r="P41">
        <f t="shared" si="0"/>
        <v>0.7973737201509805</v>
      </c>
      <c r="T41" s="4" t="e">
        <f t="shared" si="1"/>
        <v>#NUM!</v>
      </c>
      <c r="U41" s="4">
        <v>100000</v>
      </c>
      <c r="V41" s="4">
        <f>4*10^-4</f>
        <v>0.0004</v>
      </c>
      <c r="W41" s="13">
        <v>-64</v>
      </c>
      <c r="X41" s="13"/>
      <c r="Y41" s="3"/>
      <c r="Z41" s="3"/>
      <c r="AA41" s="3"/>
      <c r="AB41" s="3"/>
    </row>
    <row r="42" spans="1:28" ht="12.75">
      <c r="A42">
        <f t="shared" si="8"/>
        <v>22.100000000000005</v>
      </c>
      <c r="B42">
        <f t="shared" si="22"/>
        <v>3036.861871259226</v>
      </c>
      <c r="C42">
        <f t="shared" si="19"/>
        <v>15.8498511319004</v>
      </c>
      <c r="D42">
        <f t="shared" si="18"/>
        <v>284.81067669229253</v>
      </c>
      <c r="E42">
        <f t="shared" si="2"/>
        <v>160511.44241275534</v>
      </c>
      <c r="F42">
        <f t="shared" si="11"/>
        <v>10127</v>
      </c>
      <c r="G42">
        <f t="shared" si="21"/>
        <v>260000</v>
      </c>
      <c r="H42">
        <f t="shared" si="12"/>
        <v>103.37473227372293</v>
      </c>
      <c r="I42" s="3">
        <f t="shared" si="4"/>
        <v>0.009086549494896533</v>
      </c>
      <c r="J42">
        <f t="shared" si="5"/>
        <v>9.814085397902705</v>
      </c>
      <c r="K42" s="6">
        <f t="shared" si="6"/>
        <v>0.17</v>
      </c>
      <c r="L42" s="2">
        <f t="shared" si="13"/>
        <v>700.1007314318491</v>
      </c>
      <c r="M42">
        <f t="shared" si="14"/>
        <v>268.41039783681504</v>
      </c>
      <c r="N42">
        <f t="shared" si="7"/>
        <v>0.0012743885666592388</v>
      </c>
      <c r="O42">
        <f t="shared" si="15"/>
        <v>2.059969589720756</v>
      </c>
      <c r="P42">
        <f t="shared" si="0"/>
        <v>0.8369645793067457</v>
      </c>
      <c r="T42" s="4" t="e">
        <f t="shared" si="1"/>
        <v>#NUM!</v>
      </c>
      <c r="U42" s="4">
        <f>U41+100000</f>
        <v>200000</v>
      </c>
      <c r="V42" s="4">
        <f>1.3*10^-6</f>
        <v>1.3E-06</v>
      </c>
      <c r="W42" s="13">
        <v>822</v>
      </c>
      <c r="X42" s="13"/>
      <c r="Y42" s="3"/>
      <c r="Z42" s="3"/>
      <c r="AA42" s="3"/>
      <c r="AB42" s="3"/>
    </row>
    <row r="43" spans="1:28" ht="12.75">
      <c r="A43">
        <f t="shared" si="8"/>
        <v>22.950000000000006</v>
      </c>
      <c r="B43">
        <f t="shared" si="22"/>
        <v>3290.6069343631734</v>
      </c>
      <c r="C43">
        <f t="shared" si="19"/>
        <v>16.132855246365175</v>
      </c>
      <c r="D43">
        <f t="shared" si="18"/>
        <v>298.52360365170296</v>
      </c>
      <c r="E43">
        <f t="shared" si="2"/>
        <v>161594.74457521676</v>
      </c>
      <c r="F43">
        <f t="shared" si="11"/>
        <v>10016.5</v>
      </c>
      <c r="G43">
        <f t="shared" si="21"/>
        <v>260000</v>
      </c>
      <c r="H43">
        <f t="shared" si="12"/>
        <v>112.30261319635555</v>
      </c>
      <c r="I43" s="3">
        <f t="shared" si="4"/>
        <v>0.00885510844493468</v>
      </c>
      <c r="J43">
        <f t="shared" si="5"/>
        <v>9.813304063537446</v>
      </c>
      <c r="K43" s="6">
        <f t="shared" si="6"/>
        <v>0.17249824389956703</v>
      </c>
      <c r="L43" s="2">
        <f t="shared" si="13"/>
        <v>678.0762128519439</v>
      </c>
      <c r="M43">
        <f t="shared" si="14"/>
        <v>266.76105492663936</v>
      </c>
      <c r="N43">
        <f t="shared" si="7"/>
        <v>0.0012601797914404528</v>
      </c>
      <c r="O43">
        <f t="shared" si="15"/>
        <v>2.0073408359406457</v>
      </c>
      <c r="P43">
        <f t="shared" si="0"/>
        <v>0.8772623457982983</v>
      </c>
      <c r="T43" s="4" t="e">
        <f t="shared" si="1"/>
        <v>#NUM!</v>
      </c>
      <c r="U43" s="4">
        <f>U42+100000</f>
        <v>300000</v>
      </c>
      <c r="V43" s="4">
        <f>2*10^-7</f>
        <v>2E-07</v>
      </c>
      <c r="W43" s="13">
        <v>-53</v>
      </c>
      <c r="X43" s="13"/>
      <c r="Y43" s="3"/>
      <c r="Z43" s="3"/>
      <c r="AA43" s="3"/>
      <c r="AB43" s="3"/>
    </row>
    <row r="44" spans="1:28" ht="12.75">
      <c r="A44">
        <f t="shared" si="8"/>
        <v>23.800000000000008</v>
      </c>
      <c r="B44">
        <f t="shared" si="22"/>
        <v>3556.2158782615834</v>
      </c>
      <c r="C44">
        <f t="shared" si="19"/>
        <v>16.420596255311267</v>
      </c>
      <c r="D44">
        <f t="shared" si="18"/>
        <v>312.48111046871753</v>
      </c>
      <c r="E44">
        <f t="shared" si="2"/>
        <v>162662.4265051134</v>
      </c>
      <c r="F44">
        <f t="shared" si="11"/>
        <v>9906</v>
      </c>
      <c r="G44">
        <f t="shared" si="21"/>
        <v>260000</v>
      </c>
      <c r="H44">
        <f t="shared" si="12"/>
        <v>137.0376362506974</v>
      </c>
      <c r="I44" s="3">
        <f t="shared" si="4"/>
        <v>0.008617903867645037</v>
      </c>
      <c r="J44">
        <f t="shared" si="5"/>
        <v>9.812486297739296</v>
      </c>
      <c r="K44" s="6">
        <f t="shared" si="6"/>
        <v>0.19739526302421906</v>
      </c>
      <c r="L44" s="2">
        <f t="shared" si="13"/>
        <v>655.6414670469661</v>
      </c>
      <c r="M44">
        <f t="shared" si="14"/>
        <v>265.0345967912997</v>
      </c>
      <c r="N44">
        <f t="shared" si="7"/>
        <v>0.001403435055553762</v>
      </c>
      <c r="O44">
        <f t="shared" si="15"/>
        <v>1.9534067695411825</v>
      </c>
      <c r="P44">
        <f t="shared" si="0"/>
        <v>0.9182788517697185</v>
      </c>
      <c r="T44" s="4" t="e">
        <f t="shared" si="1"/>
        <v>#NUM!</v>
      </c>
      <c r="U44" s="4">
        <f>U43+100000</f>
        <v>400000</v>
      </c>
      <c r="V44" s="4">
        <f>4.4*10^-8</f>
        <v>4.4000000000000004E-08</v>
      </c>
      <c r="W44" s="13">
        <v>973</v>
      </c>
      <c r="X44" s="13"/>
      <c r="Y44" s="3"/>
      <c r="Z44" s="3"/>
      <c r="AA44" s="3"/>
      <c r="AB44" s="3"/>
    </row>
    <row r="45" spans="1:28" ht="12.75">
      <c r="A45">
        <f t="shared" si="8"/>
        <v>24.65000000000001</v>
      </c>
      <c r="B45">
        <f t="shared" si="22"/>
        <v>3833.9011164322783</v>
      </c>
      <c r="C45">
        <f t="shared" si="19"/>
        <v>16.714594148491443</v>
      </c>
      <c r="D45">
        <f t="shared" si="18"/>
        <v>326.68851549493525</v>
      </c>
      <c r="E45">
        <f t="shared" si="2"/>
        <v>163727.8069815479</v>
      </c>
      <c r="F45">
        <f t="shared" si="11"/>
        <v>9795.499999999998</v>
      </c>
      <c r="G45">
        <f t="shared" si="21"/>
        <v>260000</v>
      </c>
      <c r="H45">
        <f t="shared" si="12"/>
        <v>164.25531251240076</v>
      </c>
      <c r="I45" s="3">
        <f t="shared" si="4"/>
        <v>0.008375357240851856</v>
      </c>
      <c r="J45">
        <f t="shared" si="5"/>
        <v>9.811631460329671</v>
      </c>
      <c r="K45" s="6">
        <f t="shared" si="6"/>
        <v>0.22273804374335326</v>
      </c>
      <c r="L45" s="2">
        <f t="shared" si="13"/>
        <v>632.849343359786</v>
      </c>
      <c r="M45">
        <f t="shared" si="14"/>
        <v>263.22964274319014</v>
      </c>
      <c r="N45">
        <f t="shared" si="7"/>
        <v>0.0015390463171702337</v>
      </c>
      <c r="O45">
        <f t="shared" si="15"/>
        <v>1.8982637195639498</v>
      </c>
      <c r="P45">
        <f t="shared" si="0"/>
        <v>0.9600297261010762</v>
      </c>
      <c r="T45" s="4" t="e">
        <f t="shared" si="1"/>
        <v>#NUM!</v>
      </c>
      <c r="U45" s="4">
        <f>U44+100000</f>
        <v>500000</v>
      </c>
      <c r="V45" s="4">
        <f>1.1*10^-8</f>
        <v>1.1000000000000001E-08</v>
      </c>
      <c r="W45" s="13">
        <v>977</v>
      </c>
      <c r="X45" s="13"/>
      <c r="Y45" s="3"/>
      <c r="Z45" s="3"/>
      <c r="AA45" s="3"/>
      <c r="AB45" s="3"/>
    </row>
    <row r="46" spans="1:28" ht="12.75">
      <c r="A46">
        <f t="shared" si="8"/>
        <v>25.50000000000001</v>
      </c>
      <c r="B46">
        <f t="shared" si="22"/>
        <v>4123.879736759901</v>
      </c>
      <c r="C46">
        <f t="shared" si="19"/>
        <v>17.015061808895876</v>
      </c>
      <c r="D46">
        <f t="shared" si="18"/>
        <v>341.15131803249676</v>
      </c>
      <c r="E46">
        <f t="shared" si="2"/>
        <v>164790.87361915654</v>
      </c>
      <c r="F46">
        <f t="shared" si="11"/>
        <v>9684.999999999998</v>
      </c>
      <c r="G46">
        <f t="shared" si="21"/>
        <v>260000</v>
      </c>
      <c r="H46">
        <f t="shared" si="12"/>
        <v>193.96216950724335</v>
      </c>
      <c r="I46" s="3">
        <f t="shared" si="4"/>
        <v>0.008127911795040887</v>
      </c>
      <c r="J46">
        <f t="shared" si="5"/>
        <v>9.81073889770651</v>
      </c>
      <c r="K46" s="6">
        <f t="shared" si="6"/>
        <v>0.24853639556180185</v>
      </c>
      <c r="L46" s="2">
        <f t="shared" si="13"/>
        <v>609.7544997827282</v>
      </c>
      <c r="M46">
        <f t="shared" si="14"/>
        <v>261.34478171106065</v>
      </c>
      <c r="N46">
        <f t="shared" si="7"/>
        <v>0.0016665675683115663</v>
      </c>
      <c r="O46">
        <f t="shared" si="15"/>
        <v>1.8420129513493826</v>
      </c>
      <c r="P46">
        <f t="shared" si="0"/>
        <v>1.0025311294263621</v>
      </c>
      <c r="T46" s="10" t="s">
        <v>66</v>
      </c>
      <c r="U46" s="11"/>
      <c r="V46" s="15" t="s">
        <v>69</v>
      </c>
      <c r="W46" s="3"/>
      <c r="X46" s="3"/>
      <c r="Y46" s="3"/>
      <c r="Z46" s="3"/>
      <c r="AA46" s="3"/>
      <c r="AB46" s="3"/>
    </row>
    <row r="47" spans="1:28" ht="12.75">
      <c r="A47">
        <f t="shared" si="8"/>
        <v>26.350000000000012</v>
      </c>
      <c r="B47">
        <f t="shared" si="22"/>
        <v>4426.373664418828</v>
      </c>
      <c r="C47">
        <f t="shared" si="19"/>
        <v>17.32222468000757</v>
      </c>
      <c r="D47">
        <f t="shared" si="18"/>
        <v>355.87520901050317</v>
      </c>
      <c r="E47">
        <f t="shared" si="2"/>
        <v>165851.64019873244</v>
      </c>
      <c r="F47">
        <f t="shared" si="11"/>
        <v>9574.499999999998</v>
      </c>
      <c r="G47">
        <f t="shared" si="21"/>
        <v>260000</v>
      </c>
      <c r="H47">
        <f t="shared" si="12"/>
        <v>226.13841734407617</v>
      </c>
      <c r="I47" s="3">
        <f t="shared" si="4"/>
        <v>0.007876031755780107</v>
      </c>
      <c r="J47">
        <f t="shared" si="5"/>
        <v>9.809807942390043</v>
      </c>
      <c r="K47" s="6">
        <f t="shared" si="6"/>
        <v>0.2748004698033307</v>
      </c>
      <c r="L47" s="2">
        <f t="shared" si="13"/>
        <v>586.4132182915052</v>
      </c>
      <c r="M47">
        <f t="shared" si="14"/>
        <v>259.3785711812776</v>
      </c>
      <c r="N47">
        <f t="shared" si="7"/>
        <v>0.0017855782120063182</v>
      </c>
      <c r="O47">
        <f t="shared" si="15"/>
        <v>1.784760489951698</v>
      </c>
      <c r="P47">
        <f t="shared" si="0"/>
        <v>1.0457997855079584</v>
      </c>
      <c r="T47" s="12">
        <v>0</v>
      </c>
      <c r="U47" s="14">
        <v>0.187407497136778</v>
      </c>
      <c r="V47" s="16">
        <f>IF(ABS(T47)&gt;4,0.17,IF(ABS(T47)&gt;1.16,-0.057*ABS(T47)+0.4,IF(ABS(T47)&gt;0.84,0.607*ABS(T47)-0.36,IF(ABS(T47)&gt;0.08,0.17,-0.125*ABS(T47)+0.18))))</f>
        <v>0.18</v>
      </c>
      <c r="W47" s="3"/>
      <c r="X47" s="3"/>
      <c r="Y47" s="3"/>
      <c r="Z47" s="3"/>
      <c r="AA47" s="3"/>
      <c r="AB47" s="3"/>
    </row>
    <row r="48" spans="1:28" ht="12.75">
      <c r="A48">
        <f t="shared" si="8"/>
        <v>27.200000000000014</v>
      </c>
      <c r="B48">
        <f t="shared" si="22"/>
        <v>4741.6098345235305</v>
      </c>
      <c r="C48">
        <f t="shared" si="19"/>
        <v>17.63632172425567</v>
      </c>
      <c r="D48">
        <f t="shared" si="18"/>
        <v>370.8660824761205</v>
      </c>
      <c r="E48">
        <f t="shared" si="2"/>
        <v>166910.14879835563</v>
      </c>
      <c r="F48">
        <f t="shared" si="11"/>
        <v>9463.999999999998</v>
      </c>
      <c r="G48">
        <f t="shared" si="21"/>
        <v>260000</v>
      </c>
      <c r="H48">
        <f t="shared" si="12"/>
        <v>260.7358142723862</v>
      </c>
      <c r="I48" s="3">
        <f t="shared" si="4"/>
        <v>0.007620201458643858</v>
      </c>
      <c r="J48">
        <f t="shared" si="5"/>
        <v>9.808837912540827</v>
      </c>
      <c r="K48" s="6">
        <f t="shared" si="6"/>
        <v>0.3015407801081581</v>
      </c>
      <c r="L48" s="2">
        <f t="shared" si="13"/>
        <v>562.8832031979279</v>
      </c>
      <c r="M48">
        <f t="shared" si="14"/>
        <v>257.32953607559705</v>
      </c>
      <c r="N48">
        <f t="shared" si="7"/>
        <v>0.0018956862312471544</v>
      </c>
      <c r="O48">
        <f t="shared" si="15"/>
        <v>1.7266169143780046</v>
      </c>
      <c r="P48">
        <f t="shared" si="0"/>
        <v>1.0898530150052028</v>
      </c>
      <c r="T48" s="12">
        <f>T47+0.04</f>
        <v>0.04</v>
      </c>
      <c r="U48" s="14">
        <v>0.176883150002977</v>
      </c>
      <c r="V48" s="16">
        <f aca="true" t="shared" si="23" ref="V48:V111">IF(ABS(T48)&gt;4,0.17,IF(ABS(T48)&gt;1.16,-0.057*ABS(T48)+0.4,IF(ABS(T48)&gt;0.84,0.607*ABS(T48)-0.36,IF(ABS(T48)&gt;0.08,0.17,-0.125*ABS(T48)+0.18))))</f>
        <v>0.175</v>
      </c>
      <c r="W48" s="3"/>
      <c r="X48" s="3"/>
      <c r="Y48" s="3"/>
      <c r="Z48" s="3"/>
      <c r="AA48" s="3"/>
      <c r="AB48" s="3"/>
    </row>
    <row r="49" spans="1:28" ht="12.75">
      <c r="A49">
        <f t="shared" si="8"/>
        <v>28.050000000000015</v>
      </c>
      <c r="B49">
        <f t="shared" si="22"/>
        <v>5069.8203752774825</v>
      </c>
      <c r="C49">
        <f t="shared" si="19"/>
        <v>17.957606434947532</v>
      </c>
      <c r="D49">
        <f t="shared" si="18"/>
        <v>386.1300479458259</v>
      </c>
      <c r="E49">
        <f t="shared" si="2"/>
        <v>167966.4717892817</v>
      </c>
      <c r="F49">
        <f t="shared" si="11"/>
        <v>9353.499999999998</v>
      </c>
      <c r="G49">
        <f t="shared" si="21"/>
        <v>260000</v>
      </c>
      <c r="H49">
        <f t="shared" si="12"/>
        <v>297.67566741159175</v>
      </c>
      <c r="I49" s="3">
        <f t="shared" si="4"/>
        <v>0.007360924331977</v>
      </c>
      <c r="J49">
        <f t="shared" si="5"/>
        <v>9.807828111447943</v>
      </c>
      <c r="K49" s="6">
        <f t="shared" si="6"/>
        <v>0.32876822446476905</v>
      </c>
      <c r="L49" s="2">
        <f t="shared" si="13"/>
        <v>539.2233626994661</v>
      </c>
      <c r="M49">
        <f t="shared" si="14"/>
        <v>255.19616756069632</v>
      </c>
      <c r="N49">
        <f t="shared" si="7"/>
        <v>0.0019965313690109656</v>
      </c>
      <c r="O49">
        <f t="shared" si="15"/>
        <v>1.6676971216152596</v>
      </c>
      <c r="P49">
        <f t="shared" si="0"/>
        <v>1.1347087717706246</v>
      </c>
      <c r="T49" s="12">
        <f aca="true" t="shared" si="24" ref="T49:T112">T48+0.04</f>
        <v>0.08</v>
      </c>
      <c r="U49" s="14">
        <v>0.174006682416637</v>
      </c>
      <c r="V49" s="16">
        <f t="shared" si="23"/>
        <v>0.16999999999999998</v>
      </c>
      <c r="W49" s="3"/>
      <c r="X49" s="3"/>
      <c r="Y49" s="3"/>
      <c r="Z49" s="3"/>
      <c r="AA49" s="3"/>
      <c r="AB49" s="3"/>
    </row>
    <row r="50" spans="1:28" ht="12.75">
      <c r="A50">
        <f t="shared" si="8"/>
        <v>28.900000000000016</v>
      </c>
      <c r="B50">
        <f t="shared" si="22"/>
        <v>5411.244558257357</v>
      </c>
      <c r="C50">
        <f t="shared" si="19"/>
        <v>18.288778167367646</v>
      </c>
      <c r="D50">
        <f t="shared" si="18"/>
        <v>401.67550938808836</v>
      </c>
      <c r="E50">
        <f t="shared" si="2"/>
        <v>169043.17660097912</v>
      </c>
      <c r="F50">
        <f t="shared" si="11"/>
        <v>9242.999999999998</v>
      </c>
      <c r="G50">
        <f t="shared" si="21"/>
        <v>260000</v>
      </c>
      <c r="H50">
        <f t="shared" si="12"/>
        <v>314.3841138761098</v>
      </c>
      <c r="I50" s="3">
        <f t="shared" si="4"/>
        <v>0.00709872041415245</v>
      </c>
      <c r="J50">
        <f t="shared" si="5"/>
        <v>9.806777821584149</v>
      </c>
      <c r="K50" s="6">
        <f t="shared" si="6"/>
        <v>0.3327176701192482</v>
      </c>
      <c r="L50" s="2">
        <f t="shared" si="13"/>
        <v>515.4934541731195</v>
      </c>
      <c r="M50">
        <f t="shared" si="14"/>
        <v>252.97691037132716</v>
      </c>
      <c r="N50">
        <f t="shared" si="7"/>
        <v>0.0019485425165454168</v>
      </c>
      <c r="O50">
        <f t="shared" si="15"/>
        <v>1.608119757532062</v>
      </c>
      <c r="P50">
        <f t="shared" si="0"/>
        <v>1.1803917522938916</v>
      </c>
      <c r="T50" s="12">
        <f t="shared" si="24"/>
        <v>0.12</v>
      </c>
      <c r="U50" s="14">
        <v>0.174010897490461</v>
      </c>
      <c r="V50" s="16">
        <f t="shared" si="23"/>
        <v>0.17</v>
      </c>
      <c r="W50" s="3"/>
      <c r="X50" s="3"/>
      <c r="Y50" s="3"/>
      <c r="Z50" s="3"/>
      <c r="AA50" s="3"/>
      <c r="AB50" s="3"/>
    </row>
    <row r="51" spans="1:28" ht="12.75">
      <c r="A51">
        <f t="shared" si="8"/>
        <v>29.750000000000018</v>
      </c>
      <c r="B51">
        <f t="shared" si="22"/>
        <v>5766.127986704528</v>
      </c>
      <c r="C51">
        <f t="shared" si="19"/>
        <v>18.628713449544087</v>
      </c>
      <c r="D51">
        <f t="shared" si="18"/>
        <v>417.50991582020083</v>
      </c>
      <c r="E51">
        <f t="shared" si="2"/>
        <v>170126.72557796133</v>
      </c>
      <c r="F51">
        <f t="shared" si="11"/>
        <v>9132.499999999998</v>
      </c>
      <c r="G51">
        <f t="shared" si="21"/>
        <v>260000</v>
      </c>
      <c r="H51">
        <f t="shared" si="12"/>
        <v>324.3922289998494</v>
      </c>
      <c r="I51" s="3">
        <f t="shared" si="4"/>
        <v>0.006834126005373973</v>
      </c>
      <c r="J51">
        <f t="shared" si="5"/>
        <v>9.805686307163608</v>
      </c>
      <c r="K51" s="6">
        <f t="shared" si="6"/>
        <v>0.3300653407336347</v>
      </c>
      <c r="L51" s="2">
        <f t="shared" si="13"/>
        <v>491.7539229938043</v>
      </c>
      <c r="M51">
        <f t="shared" si="14"/>
        <v>250.67016808642055</v>
      </c>
      <c r="N51">
        <f t="shared" si="7"/>
        <v>0.0018609592060787922</v>
      </c>
      <c r="O51">
        <f t="shared" si="15"/>
        <v>1.5480071328027374</v>
      </c>
      <c r="P51">
        <f t="shared" si="0"/>
        <v>1.2269238467783385</v>
      </c>
      <c r="T51" s="12">
        <f t="shared" si="24"/>
        <v>0.16</v>
      </c>
      <c r="U51" s="14">
        <v>0.17396893599441</v>
      </c>
      <c r="V51" s="16">
        <f t="shared" si="23"/>
        <v>0.17</v>
      </c>
      <c r="W51" s="3"/>
      <c r="X51" s="3"/>
      <c r="Y51" s="3"/>
      <c r="Z51" s="3"/>
      <c r="AA51" s="3"/>
      <c r="AB51" s="3"/>
    </row>
    <row r="52" spans="1:28" ht="12.75">
      <c r="A52">
        <f t="shared" si="8"/>
        <v>30.60000000000002</v>
      </c>
      <c r="B52">
        <f t="shared" si="22"/>
        <v>6134.722359429908</v>
      </c>
      <c r="C52">
        <f t="shared" si="19"/>
        <v>18.977085506172198</v>
      </c>
      <c r="D52">
        <f t="shared" si="18"/>
        <v>433.6404385004472</v>
      </c>
      <c r="E52">
        <f t="shared" si="2"/>
        <v>171211.26543668553</v>
      </c>
      <c r="F52">
        <f t="shared" si="11"/>
        <v>9021.999999999998</v>
      </c>
      <c r="G52">
        <f t="shared" si="21"/>
        <v>260000</v>
      </c>
      <c r="H52">
        <f t="shared" si="12"/>
        <v>333.54655200282673</v>
      </c>
      <c r="I52" s="3">
        <f t="shared" si="4"/>
        <v>0.0065676926442951285</v>
      </c>
      <c r="J52">
        <f t="shared" si="5"/>
        <v>9.804552814929824</v>
      </c>
      <c r="K52" s="6">
        <f t="shared" si="6"/>
        <v>0.32736341063644103</v>
      </c>
      <c r="L52" s="2">
        <f t="shared" si="13"/>
        <v>468.06567484697047</v>
      </c>
      <c r="M52">
        <f t="shared" si="14"/>
        <v>248.27430466370558</v>
      </c>
      <c r="N52">
        <f t="shared" si="7"/>
        <v>0.0017737683678398634</v>
      </c>
      <c r="O52">
        <f t="shared" si="15"/>
        <v>1.4874849852143288</v>
      </c>
      <c r="P52">
        <f t="shared" si="0"/>
        <v>1.2743261291852455</v>
      </c>
      <c r="T52" s="12">
        <f t="shared" si="24"/>
        <v>0.2</v>
      </c>
      <c r="U52" s="14">
        <v>0.173883147535344</v>
      </c>
      <c r="V52" s="16">
        <f t="shared" si="23"/>
        <v>0.17</v>
      </c>
      <c r="W52" s="3"/>
      <c r="X52" s="3"/>
      <c r="Y52" s="3"/>
      <c r="Z52" s="3"/>
      <c r="AA52" s="3"/>
      <c r="AB52" s="3"/>
    </row>
    <row r="53" spans="1:28" ht="12.75">
      <c r="A53">
        <f t="shared" si="8"/>
        <v>31.45000000000002</v>
      </c>
      <c r="B53">
        <f t="shared" si="22"/>
        <v>6517.2857038165475</v>
      </c>
      <c r="C53">
        <f t="shared" si="19"/>
        <v>19.334216832193093</v>
      </c>
      <c r="D53">
        <f t="shared" si="18"/>
        <v>450.0745228078113</v>
      </c>
      <c r="E53">
        <f t="shared" si="2"/>
        <v>172296.8733000887</v>
      </c>
      <c r="F53">
        <f t="shared" si="11"/>
        <v>8911.499999999996</v>
      </c>
      <c r="G53">
        <f t="shared" si="21"/>
        <v>260000</v>
      </c>
      <c r="H53">
        <f t="shared" si="12"/>
        <v>341.76304726036665</v>
      </c>
      <c r="I53" s="3">
        <f t="shared" si="4"/>
        <v>0.006299985563253219</v>
      </c>
      <c r="J53">
        <f t="shared" si="5"/>
        <v>9.80337657350327</v>
      </c>
      <c r="K53" s="6">
        <f t="shared" si="6"/>
        <v>0.32461063269550905</v>
      </c>
      <c r="L53" s="2">
        <f t="shared" si="13"/>
        <v>444.4897986575191</v>
      </c>
      <c r="M53">
        <f t="shared" si="14"/>
        <v>245.78764292519242</v>
      </c>
      <c r="N53">
        <f t="shared" si="7"/>
        <v>0.0016871598972196655</v>
      </c>
      <c r="O53">
        <f t="shared" si="15"/>
        <v>1.426682123425145</v>
      </c>
      <c r="P53">
        <f t="shared" si="0"/>
        <v>1.322620479026158</v>
      </c>
      <c r="T53" s="12">
        <f t="shared" si="24"/>
        <v>0.24000000000000002</v>
      </c>
      <c r="U53" s="14">
        <v>0.173755802106322</v>
      </c>
      <c r="V53" s="16">
        <f t="shared" si="23"/>
        <v>0.17</v>
      </c>
      <c r="W53" s="3"/>
      <c r="X53" s="3"/>
      <c r="Y53" s="3"/>
      <c r="Z53" s="3"/>
      <c r="AA53" s="3"/>
      <c r="AB53" s="3"/>
    </row>
    <row r="54" spans="1:28" ht="12.75">
      <c r="A54">
        <f t="shared" si="8"/>
        <v>32.30000000000002</v>
      </c>
      <c r="B54">
        <f t="shared" si="22"/>
        <v>6914.082620186693</v>
      </c>
      <c r="C54">
        <f t="shared" si="19"/>
        <v>19.700445651910613</v>
      </c>
      <c r="D54">
        <f t="shared" si="18"/>
        <v>466.81990161193534</v>
      </c>
      <c r="E54">
        <f t="shared" si="2"/>
        <v>173383.62218246525</v>
      </c>
      <c r="F54">
        <f t="shared" si="11"/>
        <v>8800.999999999996</v>
      </c>
      <c r="G54">
        <f t="shared" si="21"/>
        <v>260000</v>
      </c>
      <c r="H54">
        <f t="shared" si="12"/>
        <v>348.96161504095545</v>
      </c>
      <c r="I54" s="3">
        <f t="shared" si="4"/>
        <v>0.006031581995992974</v>
      </c>
      <c r="J54">
        <f t="shared" si="5"/>
        <v>9.802156792697534</v>
      </c>
      <c r="K54" s="6">
        <f t="shared" si="6"/>
        <v>0.3218057116227914</v>
      </c>
      <c r="L54" s="2">
        <f t="shared" si="13"/>
        <v>421.087275802808</v>
      </c>
      <c r="M54">
        <f t="shared" si="14"/>
        <v>243.20846296878648</v>
      </c>
      <c r="N54">
        <f t="shared" si="7"/>
        <v>0.001601322967556182</v>
      </c>
      <c r="O54">
        <f t="shared" si="15"/>
        <v>1.3657300371961711</v>
      </c>
      <c r="P54">
        <f t="shared" si="0"/>
        <v>1.3718296206527825</v>
      </c>
      <c r="T54" s="12">
        <f t="shared" si="24"/>
        <v>0.28</v>
      </c>
      <c r="U54" s="14">
        <v>0.173857392527863</v>
      </c>
      <c r="V54" s="16">
        <f t="shared" si="23"/>
        <v>0.17</v>
      </c>
      <c r="W54" s="3"/>
      <c r="X54" s="3"/>
      <c r="Y54" s="3"/>
      <c r="Z54" s="3"/>
      <c r="AA54" s="3"/>
      <c r="AB54" s="3"/>
    </row>
    <row r="55" spans="1:28" ht="12.75">
      <c r="A55">
        <f t="shared" si="8"/>
        <v>33.15000000000002</v>
      </c>
      <c r="B55">
        <f t="shared" si="22"/>
        <v>7325.384538177677</v>
      </c>
      <c r="C55">
        <f t="shared" si="19"/>
        <v>20.0761268108499</v>
      </c>
      <c r="D55">
        <f t="shared" si="18"/>
        <v>483.8846094011578</v>
      </c>
      <c r="E55">
        <f t="shared" si="2"/>
        <v>174471.580049691</v>
      </c>
      <c r="F55">
        <f t="shared" si="11"/>
        <v>8690.499999999996</v>
      </c>
      <c r="G55">
        <f t="shared" si="21"/>
        <v>260000</v>
      </c>
      <c r="H55">
        <f t="shared" si="12"/>
        <v>355.06702669994394</v>
      </c>
      <c r="I55" s="3">
        <f t="shared" si="4"/>
        <v>0.005763069335480771</v>
      </c>
      <c r="J55">
        <f t="shared" si="5"/>
        <v>9.800892662802218</v>
      </c>
      <c r="K55" s="6">
        <f t="shared" si="6"/>
        <v>0.3189473016078463</v>
      </c>
      <c r="L55" s="2">
        <f t="shared" si="13"/>
        <v>397.9186766660894</v>
      </c>
      <c r="M55">
        <f t="shared" si="14"/>
        <v>240.53500050184508</v>
      </c>
      <c r="N55">
        <f t="shared" si="7"/>
        <v>0.0015164452161626754</v>
      </c>
      <c r="O55">
        <f t="shared" si="15"/>
        <v>1.3047624735992138</v>
      </c>
      <c r="P55">
        <f t="shared" si="0"/>
        <v>1.4219771647746269</v>
      </c>
      <c r="T55" s="12">
        <f t="shared" si="24"/>
        <v>0.32</v>
      </c>
      <c r="U55" s="14">
        <v>0.174009908418505</v>
      </c>
      <c r="V55" s="16">
        <f t="shared" si="23"/>
        <v>0.17</v>
      </c>
      <c r="W55" s="3"/>
      <c r="X55" s="3"/>
      <c r="Y55" s="3"/>
      <c r="Z55" s="3"/>
      <c r="AA55" s="3"/>
      <c r="AB55" s="3"/>
    </row>
    <row r="56" spans="1:28" ht="12.75">
      <c r="A56">
        <f t="shared" si="8"/>
        <v>34.00000000000002</v>
      </c>
      <c r="B56">
        <f t="shared" si="22"/>
        <v>7751.469985819056</v>
      </c>
      <c r="C56">
        <f t="shared" si="19"/>
        <v>20.461632734110324</v>
      </c>
      <c r="D56">
        <f t="shared" si="18"/>
        <v>501.27699722515155</v>
      </c>
      <c r="E56">
        <f t="shared" si="2"/>
        <v>175560.8088586665</v>
      </c>
      <c r="F56">
        <f t="shared" si="11"/>
        <v>8579.999999999996</v>
      </c>
      <c r="G56">
        <f t="shared" si="21"/>
        <v>260000</v>
      </c>
      <c r="H56">
        <f t="shared" si="12"/>
        <v>360.00988044532056</v>
      </c>
      <c r="I56" s="3">
        <f t="shared" si="4"/>
        <v>0.005495043140106093</v>
      </c>
      <c r="J56">
        <f t="shared" si="5"/>
        <v>9.799583353830663</v>
      </c>
      <c r="K56" s="6">
        <f t="shared" si="6"/>
        <v>0.3160340038148825</v>
      </c>
      <c r="L56" s="2">
        <f t="shared" si="13"/>
        <v>375.043845783091</v>
      </c>
      <c r="M56">
        <f t="shared" si="14"/>
        <v>237.76544509217612</v>
      </c>
      <c r="N56">
        <f t="shared" si="7"/>
        <v>0.001432711899880167</v>
      </c>
      <c r="O56">
        <f t="shared" si="15"/>
        <v>1.2439149788688324</v>
      </c>
      <c r="P56">
        <f t="shared" si="0"/>
        <v>1.4730876523704826</v>
      </c>
      <c r="T56" s="12">
        <f t="shared" si="24"/>
        <v>0.36</v>
      </c>
      <c r="U56" s="14">
        <v>0.174125447420861</v>
      </c>
      <c r="V56" s="16">
        <f t="shared" si="23"/>
        <v>0.17</v>
      </c>
      <c r="W56" s="3"/>
      <c r="X56" s="3"/>
      <c r="Y56" s="3"/>
      <c r="Z56" s="3"/>
      <c r="AA56" s="3"/>
      <c r="AB56" s="3"/>
    </row>
    <row r="57" spans="1:28" ht="12.75">
      <c r="A57">
        <f t="shared" si="8"/>
        <v>34.85000000000002</v>
      </c>
      <c r="B57">
        <f t="shared" si="22"/>
        <v>8192.624872056596</v>
      </c>
      <c r="C57">
        <f t="shared" si="19"/>
        <v>20.85735445835589</v>
      </c>
      <c r="D57">
        <f t="shared" si="18"/>
        <v>519.005748514754</v>
      </c>
      <c r="E57">
        <f t="shared" si="2"/>
        <v>176651.36358504512</v>
      </c>
      <c r="F57">
        <f t="shared" si="11"/>
        <v>8469.499999999996</v>
      </c>
      <c r="G57">
        <f t="shared" si="21"/>
        <v>260000</v>
      </c>
      <c r="H57">
        <f t="shared" si="12"/>
        <v>363.7275686003561</v>
      </c>
      <c r="I57" s="3">
        <f t="shared" si="4"/>
        <v>0.005228104987369635</v>
      </c>
      <c r="J57">
        <f t="shared" si="5"/>
        <v>9.79822801473054</v>
      </c>
      <c r="K57" s="6">
        <f t="shared" si="6"/>
        <v>0.31306436373287205</v>
      </c>
      <c r="L57" s="2">
        <f t="shared" si="13"/>
        <v>352.5215770427585</v>
      </c>
      <c r="M57">
        <f t="shared" si="14"/>
        <v>234.8979383316321</v>
      </c>
      <c r="N57">
        <f t="shared" si="7"/>
        <v>0.001350305023154612</v>
      </c>
      <c r="O57">
        <f t="shared" si="15"/>
        <v>1.1833244057526648</v>
      </c>
      <c r="P57">
        <f t="shared" si="0"/>
        <v>1.5251866011776838</v>
      </c>
      <c r="T57" s="12">
        <f t="shared" si="24"/>
        <v>0.39999999999999997</v>
      </c>
      <c r="U57" s="14">
        <v>0.174205640386094</v>
      </c>
      <c r="V57" s="16">
        <f t="shared" si="23"/>
        <v>0.17</v>
      </c>
      <c r="W57" s="3"/>
      <c r="X57" s="3"/>
      <c r="Y57" s="3"/>
      <c r="Z57" s="3"/>
      <c r="AA57" s="3"/>
      <c r="AB57" s="3"/>
    </row>
    <row r="58" spans="1:28" ht="12.75">
      <c r="A58">
        <f t="shared" si="8"/>
        <v>35.700000000000024</v>
      </c>
      <c r="B58">
        <f t="shared" si="22"/>
        <v>8649.142783527757</v>
      </c>
      <c r="C58">
        <f t="shared" si="19"/>
        <v>21.26370274549555</v>
      </c>
      <c r="D58">
        <f t="shared" si="18"/>
        <v>537.0798958484253</v>
      </c>
      <c r="E58">
        <f t="shared" si="2"/>
        <v>177743.2912495972</v>
      </c>
      <c r="F58">
        <f t="shared" si="11"/>
        <v>8358.999999999996</v>
      </c>
      <c r="G58">
        <f t="shared" si="21"/>
        <v>260000</v>
      </c>
      <c r="H58">
        <f t="shared" si="12"/>
        <v>366.16524600182066</v>
      </c>
      <c r="I58" s="3">
        <f t="shared" si="4"/>
        <v>0.0049628601750782795</v>
      </c>
      <c r="J58">
        <f t="shared" si="5"/>
        <v>9.796825772555021</v>
      </c>
      <c r="K58" s="6">
        <f t="shared" si="6"/>
        <v>0.310036868367098</v>
      </c>
      <c r="L58" s="2">
        <f t="shared" si="13"/>
        <v>330.4092806230203</v>
      </c>
      <c r="M58">
        <f t="shared" si="14"/>
        <v>231.93057190706955</v>
      </c>
      <c r="N58">
        <f t="shared" si="7"/>
        <v>0.0012694024421306723</v>
      </c>
      <c r="O58">
        <f t="shared" si="15"/>
        <v>1.123128386429137</v>
      </c>
      <c r="P58">
        <f t="shared" si="0"/>
        <v>1.5783005549631939</v>
      </c>
      <c r="T58" s="12">
        <f t="shared" si="24"/>
        <v>0.43999999999999995</v>
      </c>
      <c r="U58" s="14">
        <v>0.174252069752974</v>
      </c>
      <c r="V58" s="16">
        <f t="shared" si="23"/>
        <v>0.17</v>
      </c>
      <c r="W58" s="3"/>
      <c r="X58" s="3"/>
      <c r="Y58" s="3"/>
      <c r="Z58" s="3"/>
      <c r="AA58" s="3"/>
      <c r="AB58" s="3"/>
    </row>
    <row r="59" spans="1:28" ht="12.75">
      <c r="A59">
        <f t="shared" si="8"/>
        <v>36.550000000000026</v>
      </c>
      <c r="B59">
        <f t="shared" si="22"/>
        <v>9121.32529645887</v>
      </c>
      <c r="C59">
        <f t="shared" si="19"/>
        <v>21.6811092871299</v>
      </c>
      <c r="D59">
        <f t="shared" si="18"/>
        <v>555.5088387424858</v>
      </c>
      <c r="E59">
        <f t="shared" si="2"/>
        <v>178836.6299548909</v>
      </c>
      <c r="F59">
        <f t="shared" si="11"/>
        <v>8248.499999999996</v>
      </c>
      <c r="G59">
        <f t="shared" si="21"/>
        <v>260000</v>
      </c>
      <c r="H59">
        <f t="shared" si="12"/>
        <v>367.2767878421322</v>
      </c>
      <c r="I59" s="3">
        <f t="shared" si="4"/>
        <v>0.0046999152711181625</v>
      </c>
      <c r="J59">
        <f t="shared" si="5"/>
        <v>9.795375731592209</v>
      </c>
      <c r="K59" s="6">
        <f t="shared" si="6"/>
        <v>0.30694994325921515</v>
      </c>
      <c r="L59" s="2">
        <f t="shared" si="13"/>
        <v>308.7626435731904</v>
      </c>
      <c r="M59">
        <f t="shared" si="14"/>
        <v>228.86138557301732</v>
      </c>
      <c r="N59">
        <f t="shared" si="7"/>
        <v>0.001190176948779092</v>
      </c>
      <c r="O59">
        <f t="shared" si="15"/>
        <v>1.0634647713054857</v>
      </c>
      <c r="P59">
        <f t="shared" si="0"/>
        <v>1.6324571358032434</v>
      </c>
      <c r="T59" s="12">
        <f t="shared" si="24"/>
        <v>0.4799999999999999</v>
      </c>
      <c r="U59" s="14">
        <v>0.174266269977525</v>
      </c>
      <c r="V59" s="16">
        <f t="shared" si="23"/>
        <v>0.17</v>
      </c>
      <c r="W59" s="3"/>
      <c r="X59" s="3"/>
      <c r="Y59" s="3"/>
      <c r="Z59" s="3"/>
      <c r="AA59" s="3"/>
      <c r="AB59" s="3"/>
    </row>
    <row r="60" spans="1:28" ht="12.75">
      <c r="A60">
        <f t="shared" si="8"/>
        <v>37.40000000000003</v>
      </c>
      <c r="B60">
        <f t="shared" si="22"/>
        <v>9609.482304627203</v>
      </c>
      <c r="C60">
        <f t="shared" si="19"/>
        <v>22.11002800999391</v>
      </c>
      <c r="D60">
        <f t="shared" si="18"/>
        <v>574.3023625509805</v>
      </c>
      <c r="E60">
        <f t="shared" si="2"/>
        <v>179931.40794533037</v>
      </c>
      <c r="F60">
        <f t="shared" si="11"/>
        <v>8137.999999999996</v>
      </c>
      <c r="G60">
        <f t="shared" si="21"/>
        <v>260000</v>
      </c>
      <c r="H60">
        <f t="shared" si="12"/>
        <v>367.02572390415537</v>
      </c>
      <c r="I60" s="3">
        <f t="shared" si="4"/>
        <v>0.004439875514069775</v>
      </c>
      <c r="J60">
        <f t="shared" si="5"/>
        <v>9.793876972450207</v>
      </c>
      <c r="K60" s="6">
        <f t="shared" si="6"/>
        <v>0.30380194932144383</v>
      </c>
      <c r="L60" s="2">
        <f t="shared" si="13"/>
        <v>287.6352861953222</v>
      </c>
      <c r="M60">
        <f t="shared" si="14"/>
        <v>225.68836501992314</v>
      </c>
      <c r="N60">
        <f t="shared" si="7"/>
        <v>0.0011127953396331295</v>
      </c>
      <c r="O60">
        <f t="shared" si="15"/>
        <v>1.0044710342850296</v>
      </c>
      <c r="P60">
        <f t="shared" si="0"/>
        <v>1.6876850996237929</v>
      </c>
      <c r="T60" s="12">
        <f t="shared" si="24"/>
        <v>0.5199999999999999</v>
      </c>
      <c r="U60" s="14">
        <v>0.174249728063624</v>
      </c>
      <c r="V60" s="16">
        <f t="shared" si="23"/>
        <v>0.17</v>
      </c>
      <c r="W60" s="3"/>
      <c r="X60" s="3"/>
      <c r="Y60" s="3"/>
      <c r="Z60" s="3"/>
      <c r="AA60" s="3"/>
      <c r="AB60" s="3"/>
    </row>
    <row r="61" spans="1:28" ht="12.75">
      <c r="A61">
        <f t="shared" si="8"/>
        <v>38.25000000000003</v>
      </c>
      <c r="B61">
        <f t="shared" si="22"/>
        <v>10113.932364412396</v>
      </c>
      <c r="C61">
        <f t="shared" si="19"/>
        <v>22.550936493922432</v>
      </c>
      <c r="D61">
        <f t="shared" si="18"/>
        <v>593.4706585708146</v>
      </c>
      <c r="E61">
        <f t="shared" si="2"/>
        <v>181027.64270496223</v>
      </c>
      <c r="F61">
        <f t="shared" si="11"/>
        <v>8027.499999999996</v>
      </c>
      <c r="G61">
        <f t="shared" si="21"/>
        <v>260000</v>
      </c>
      <c r="H61">
        <f t="shared" si="12"/>
        <v>365.3861347676475</v>
      </c>
      <c r="I61" s="3">
        <f t="shared" si="4"/>
        <v>0.0041833420682779645</v>
      </c>
      <c r="J61">
        <f t="shared" si="5"/>
        <v>9.792328551095057</v>
      </c>
      <c r="K61" s="6">
        <f t="shared" si="6"/>
        <v>0.30059117946887526</v>
      </c>
      <c r="L61" s="2">
        <f t="shared" si="13"/>
        <v>267.0784166262622</v>
      </c>
      <c r="M61">
        <f t="shared" si="14"/>
        <v>222.4094396313194</v>
      </c>
      <c r="N61">
        <f t="shared" si="7"/>
        <v>0.0010374174743009858</v>
      </c>
      <c r="O61">
        <f t="shared" si="15"/>
        <v>0.9462836454039126</v>
      </c>
      <c r="P61">
        <f t="shared" si="0"/>
        <v>1.74401439528289</v>
      </c>
      <c r="T61" s="12">
        <f t="shared" si="24"/>
        <v>0.5599999999999999</v>
      </c>
      <c r="U61" s="14">
        <v>0.174203884179001</v>
      </c>
      <c r="V61" s="16">
        <f t="shared" si="23"/>
        <v>0.17</v>
      </c>
      <c r="W61" s="3"/>
      <c r="X61" s="3"/>
      <c r="Y61" s="3"/>
      <c r="Z61" s="3"/>
      <c r="AA61" s="3"/>
      <c r="AB61" s="3"/>
    </row>
    <row r="62" spans="1:28" ht="12.75">
      <c r="A62">
        <f t="shared" si="8"/>
        <v>39.10000000000003</v>
      </c>
      <c r="B62">
        <f t="shared" si="22"/>
        <v>10635.003058052409</v>
      </c>
      <c r="C62">
        <f t="shared" si="19"/>
        <v>23.00433751532331</v>
      </c>
      <c r="D62">
        <f t="shared" si="18"/>
        <v>613.0243454588394</v>
      </c>
      <c r="E62">
        <f t="shared" si="2"/>
        <v>182125.34010881456</v>
      </c>
      <c r="F62">
        <f t="shared" si="11"/>
        <v>7916.999999999996</v>
      </c>
      <c r="G62">
        <f t="shared" si="21"/>
        <v>260000</v>
      </c>
      <c r="H62">
        <f t="shared" si="12"/>
        <v>362.34349421044385</v>
      </c>
      <c r="I62" s="3">
        <f t="shared" si="4"/>
        <v>0.003930909138508119</v>
      </c>
      <c r="J62">
        <f t="shared" si="5"/>
        <v>9.790729497838463</v>
      </c>
      <c r="K62" s="6">
        <f t="shared" si="6"/>
        <v>0.29731585503202024</v>
      </c>
      <c r="L62" s="2">
        <f t="shared" si="13"/>
        <v>247.14048627867194</v>
      </c>
      <c r="M62">
        <f t="shared" si="14"/>
        <v>219.02248012265932</v>
      </c>
      <c r="N62">
        <f t="shared" si="7"/>
        <v>0.0009641953295441967</v>
      </c>
      <c r="O62">
        <f t="shared" si="15"/>
        <v>0.8890374120869984</v>
      </c>
      <c r="P62">
        <f t="shared" si="0"/>
        <v>1.8014762275084175</v>
      </c>
      <c r="T62" s="12">
        <f t="shared" si="24"/>
        <v>0.6</v>
      </c>
      <c r="U62" s="14">
        <v>0.174130132344367</v>
      </c>
      <c r="V62" s="16">
        <f t="shared" si="23"/>
        <v>0.17</v>
      </c>
      <c r="W62" s="3"/>
      <c r="X62" s="3"/>
      <c r="Y62" s="3"/>
      <c r="Z62" s="3"/>
      <c r="AA62" s="3"/>
      <c r="AB62" s="3"/>
    </row>
    <row r="63" spans="1:28" ht="12.75">
      <c r="A63">
        <f t="shared" si="8"/>
        <v>39.95000000000003</v>
      </c>
      <c r="B63">
        <f t="shared" si="22"/>
        <v>11173.031547860204</v>
      </c>
      <c r="C63">
        <f t="shared" si="19"/>
        <v>23.4709981560983</v>
      </c>
      <c r="D63">
        <f t="shared" si="18"/>
        <v>632.974693891523</v>
      </c>
      <c r="E63">
        <f t="shared" si="2"/>
        <v>183226.34710558126</v>
      </c>
      <c r="F63">
        <f t="shared" si="11"/>
        <v>7806.499999999996</v>
      </c>
      <c r="G63">
        <f t="shared" si="21"/>
        <v>260000</v>
      </c>
      <c r="H63">
        <f t="shared" si="12"/>
        <v>356.03766038398385</v>
      </c>
      <c r="I63" s="3">
        <f t="shared" si="4"/>
        <v>0.00366404031244585</v>
      </c>
      <c r="J63">
        <f t="shared" si="5"/>
        <v>9.789078815745722</v>
      </c>
      <c r="K63" s="6">
        <f t="shared" si="6"/>
        <v>0.29397408812537307</v>
      </c>
      <c r="L63" s="2">
        <f t="shared" si="13"/>
        <v>227.8668431211082</v>
      </c>
      <c r="M63">
        <f t="shared" si="14"/>
        <v>216.65</v>
      </c>
      <c r="N63">
        <f t="shared" si="7"/>
        <v>0.0008886346505073474</v>
      </c>
      <c r="O63">
        <f t="shared" si="15"/>
        <v>0.8285410842001062</v>
      </c>
      <c r="P63">
        <f t="shared" si="0"/>
        <v>1.8601037170987185</v>
      </c>
      <c r="T63" s="12">
        <f t="shared" si="24"/>
        <v>0.64</v>
      </c>
      <c r="U63" s="14">
        <v>0.173447752281615</v>
      </c>
      <c r="V63" s="16">
        <f t="shared" si="23"/>
        <v>0.17</v>
      </c>
      <c r="W63" s="3"/>
      <c r="X63" s="3"/>
      <c r="Y63" s="3"/>
      <c r="Z63" s="3"/>
      <c r="AA63" s="3"/>
      <c r="AB63" s="3"/>
    </row>
    <row r="64" spans="1:28" ht="12.75">
      <c r="A64">
        <f t="shared" si="8"/>
        <v>40.80000000000003</v>
      </c>
      <c r="B64">
        <f t="shared" si="22"/>
        <v>11728.36518560226</v>
      </c>
      <c r="C64">
        <f t="shared" si="19"/>
        <v>23.951761846728324</v>
      </c>
      <c r="D64">
        <f t="shared" si="18"/>
        <v>653.3336914612421</v>
      </c>
      <c r="E64">
        <f t="shared" si="2"/>
        <v>184332.75917242104</v>
      </c>
      <c r="F64">
        <f t="shared" si="11"/>
        <v>7695.999999999995</v>
      </c>
      <c r="G64">
        <f t="shared" si="21"/>
        <v>260000</v>
      </c>
      <c r="H64">
        <f t="shared" si="12"/>
        <v>344.36003811458113</v>
      </c>
      <c r="I64" s="3">
        <f t="shared" si="4"/>
        <v>0.0033654804871782705</v>
      </c>
      <c r="J64">
        <f t="shared" si="5"/>
        <v>9.787375478881758</v>
      </c>
      <c r="K64" s="6">
        <f t="shared" si="6"/>
        <v>0.2905638707770114</v>
      </c>
      <c r="L64" s="2">
        <f t="shared" si="13"/>
        <v>209.2993932392318</v>
      </c>
      <c r="M64">
        <f t="shared" si="14"/>
        <v>216.65</v>
      </c>
      <c r="N64">
        <f t="shared" si="7"/>
        <v>0.0008067568058376918</v>
      </c>
      <c r="O64">
        <f t="shared" si="15"/>
        <v>0.76089600960135</v>
      </c>
      <c r="P64">
        <f t="shared" si="0"/>
        <v>1.9199320916313793</v>
      </c>
      <c r="T64" s="12">
        <f t="shared" si="24"/>
        <v>0.68</v>
      </c>
      <c r="U64" s="14">
        <v>0.172745419062661</v>
      </c>
      <c r="V64" s="16">
        <f t="shared" si="23"/>
        <v>0.17</v>
      </c>
      <c r="W64" s="3"/>
      <c r="X64" s="3"/>
      <c r="Y64" s="3"/>
      <c r="Z64" s="3"/>
      <c r="AA64" s="3"/>
      <c r="AB64" s="3"/>
    </row>
    <row r="65" spans="1:28" ht="12.75">
      <c r="A65">
        <f t="shared" si="8"/>
        <v>41.650000000000034</v>
      </c>
      <c r="B65">
        <f t="shared" si="22"/>
        <v>12301.361570570054</v>
      </c>
      <c r="C65">
        <f t="shared" si="19"/>
        <v>24.44670896295891</v>
      </c>
      <c r="D65">
        <f t="shared" si="18"/>
        <v>674.1133940797572</v>
      </c>
      <c r="E65">
        <f t="shared" si="2"/>
        <v>185440.51083852467</v>
      </c>
      <c r="F65">
        <f t="shared" si="11"/>
        <v>7585.499999999995</v>
      </c>
      <c r="G65">
        <f t="shared" si="21"/>
        <v>260000</v>
      </c>
      <c r="H65">
        <f t="shared" si="12"/>
        <v>331.3765197802714</v>
      </c>
      <c r="I65" s="3">
        <f t="shared" si="4"/>
        <v>0.003078889607788872</v>
      </c>
      <c r="J65">
        <f t="shared" si="5"/>
        <v>9.785618432255434</v>
      </c>
      <c r="K65" s="6">
        <f t="shared" si="6"/>
        <v>0.28708318357122997</v>
      </c>
      <c r="L65" s="2">
        <f t="shared" si="13"/>
        <v>191.47629267673506</v>
      </c>
      <c r="M65">
        <f t="shared" si="14"/>
        <v>216.65</v>
      </c>
      <c r="N65">
        <f t="shared" si="7"/>
        <v>0.0007292153801364341</v>
      </c>
      <c r="O65">
        <f t="shared" si="15"/>
        <v>0.6959761785174311</v>
      </c>
      <c r="P65">
        <f t="shared" si="0"/>
        <v>1.980996779452106</v>
      </c>
      <c r="T65" s="12">
        <f t="shared" si="24"/>
        <v>0.7200000000000001</v>
      </c>
      <c r="U65" s="14">
        <v>0.172024747761951</v>
      </c>
      <c r="V65" s="16">
        <f t="shared" si="23"/>
        <v>0.17</v>
      </c>
      <c r="W65" s="3"/>
      <c r="X65" s="3"/>
      <c r="Y65" s="3"/>
      <c r="Z65" s="3"/>
      <c r="AA65" s="3"/>
      <c r="AB65" s="3"/>
    </row>
    <row r="66" spans="1:28" ht="12.75">
      <c r="A66">
        <f t="shared" si="8"/>
        <v>42.500000000000036</v>
      </c>
      <c r="B66">
        <f t="shared" si="22"/>
        <v>12892.388992096905</v>
      </c>
      <c r="C66">
        <f t="shared" si="19"/>
        <v>24.9564519848532</v>
      </c>
      <c r="D66">
        <f t="shared" si="18"/>
        <v>695.3263782668824</v>
      </c>
      <c r="E66">
        <f t="shared" si="2"/>
        <v>186549.47858677755</v>
      </c>
      <c r="F66">
        <f t="shared" si="11"/>
        <v>7474.999999999995</v>
      </c>
      <c r="G66">
        <f t="shared" si="21"/>
        <v>260000</v>
      </c>
      <c r="H66">
        <f t="shared" si="12"/>
        <v>317.2010535955513</v>
      </c>
      <c r="I66" s="3">
        <f t="shared" si="4"/>
        <v>0.0028048159394645305</v>
      </c>
      <c r="J66">
        <f t="shared" si="5"/>
        <v>9.783806590591054</v>
      </c>
      <c r="K66" s="6">
        <f t="shared" si="6"/>
        <v>0.28352991988829446</v>
      </c>
      <c r="L66" s="2">
        <f t="shared" si="13"/>
        <v>174.43163807193875</v>
      </c>
      <c r="M66">
        <f t="shared" si="14"/>
        <v>216.65</v>
      </c>
      <c r="N66">
        <f t="shared" si="7"/>
        <v>0.0006560806218596765</v>
      </c>
      <c r="O66">
        <f t="shared" si="15"/>
        <v>0.6339050411677347</v>
      </c>
      <c r="P66">
        <f t="shared" si="0"/>
        <v>2.0433347388018523</v>
      </c>
      <c r="T66" s="12">
        <f t="shared" si="24"/>
        <v>0.7600000000000001</v>
      </c>
      <c r="U66" s="14">
        <v>0.171287281628973</v>
      </c>
      <c r="V66" s="16">
        <f t="shared" si="23"/>
        <v>0.17</v>
      </c>
      <c r="W66" s="3"/>
      <c r="X66" s="3"/>
      <c r="Y66" s="3"/>
      <c r="Z66" s="3"/>
      <c r="AA66" s="3"/>
      <c r="AB66" s="3"/>
    </row>
    <row r="67" spans="1:28" ht="12.75">
      <c r="A67">
        <f t="shared" si="8"/>
        <v>43.35000000000004</v>
      </c>
      <c r="B67">
        <f t="shared" si="22"/>
        <v>13501.826897133393</v>
      </c>
      <c r="C67">
        <f t="shared" si="19"/>
        <v>25.481638075622183</v>
      </c>
      <c r="D67">
        <f t="shared" si="18"/>
        <v>716.9857706311612</v>
      </c>
      <c r="E67">
        <f t="shared" si="2"/>
        <v>187659.52360791946</v>
      </c>
      <c r="F67">
        <f t="shared" si="11"/>
        <v>7364.499999999995</v>
      </c>
      <c r="G67">
        <f t="shared" si="21"/>
        <v>260000</v>
      </c>
      <c r="H67">
        <f t="shared" si="12"/>
        <v>301.9626168461489</v>
      </c>
      <c r="I67" s="3">
        <f t="shared" si="4"/>
        <v>0.002543737786983165</v>
      </c>
      <c r="J67">
        <f t="shared" si="5"/>
        <v>9.78193883703096</v>
      </c>
      <c r="K67" s="6">
        <f t="shared" si="6"/>
        <v>0.2799018809663047</v>
      </c>
      <c r="L67" s="2">
        <f t="shared" si="13"/>
        <v>158.19517522196847</v>
      </c>
      <c r="M67">
        <f t="shared" si="14"/>
        <v>216.65</v>
      </c>
      <c r="N67">
        <f t="shared" si="7"/>
        <v>0.0005873975177908639</v>
      </c>
      <c r="O67">
        <f t="shared" si="15"/>
        <v>0.574790080088389</v>
      </c>
      <c r="P67">
        <f t="shared" si="0"/>
        <v>2.1069845444507953</v>
      </c>
      <c r="T67" s="12">
        <f t="shared" si="24"/>
        <v>0.8000000000000002</v>
      </c>
      <c r="U67" s="14">
        <v>0.170534494563355</v>
      </c>
      <c r="V67" s="16">
        <f t="shared" si="23"/>
        <v>0.17</v>
      </c>
      <c r="W67" s="3"/>
      <c r="X67" s="3"/>
      <c r="Y67" s="3"/>
      <c r="Z67" s="3"/>
      <c r="AA67" s="3"/>
      <c r="AB67" s="3"/>
    </row>
    <row r="68" spans="1:28" ht="12.75">
      <c r="A68">
        <f t="shared" si="8"/>
        <v>44.20000000000004</v>
      </c>
      <c r="B68">
        <f t="shared" si="22"/>
        <v>14130.066384915044</v>
      </c>
      <c r="C68">
        <f t="shared" si="19"/>
        <v>26.02295189642105</v>
      </c>
      <c r="D68">
        <f t="shared" si="18"/>
        <v>739.1052797431191</v>
      </c>
      <c r="E68">
        <f t="shared" si="2"/>
        <v>188770.49305663817</v>
      </c>
      <c r="F68">
        <f t="shared" si="11"/>
        <v>7253.999999999995</v>
      </c>
      <c r="G68">
        <f t="shared" si="21"/>
        <v>260000</v>
      </c>
      <c r="H68">
        <f t="shared" si="12"/>
        <v>285.8039513276969</v>
      </c>
      <c r="I68" s="3">
        <f t="shared" si="4"/>
        <v>0.0022960591642117367</v>
      </c>
      <c r="J68">
        <f t="shared" si="5"/>
        <v>9.780014021763458</v>
      </c>
      <c r="K68" s="6">
        <f t="shared" si="6"/>
        <v>0.27619677056229164</v>
      </c>
      <c r="L68" s="2">
        <f t="shared" si="13"/>
        <v>142.7920297686273</v>
      </c>
      <c r="M68">
        <f t="shared" si="14"/>
        <v>216.65</v>
      </c>
      <c r="N68">
        <f t="shared" si="7"/>
        <v>0.0005231854040945698</v>
      </c>
      <c r="O68">
        <f t="shared" si="15"/>
        <v>0.5187218379602321</v>
      </c>
      <c r="P68">
        <f t="shared" si="0"/>
        <v>2.171986481363305</v>
      </c>
      <c r="T68" s="12">
        <f t="shared" si="24"/>
        <v>0.8400000000000002</v>
      </c>
      <c r="U68" s="14">
        <v>0.169784238314873</v>
      </c>
      <c r="V68" s="16">
        <f t="shared" si="23"/>
        <v>0.17</v>
      </c>
      <c r="W68" s="3"/>
      <c r="X68" s="3"/>
      <c r="Y68" s="3"/>
      <c r="Z68" s="3"/>
      <c r="AA68" s="3"/>
      <c r="AB68" s="3"/>
    </row>
    <row r="69" spans="1:28" ht="12.75">
      <c r="A69">
        <f t="shared" si="8"/>
        <v>45.05000000000004</v>
      </c>
      <c r="B69">
        <f t="shared" si="22"/>
        <v>14777.510730976042</v>
      </c>
      <c r="C69">
        <f t="shared" si="19"/>
        <v>26.581118725738538</v>
      </c>
      <c r="D69">
        <f t="shared" si="18"/>
        <v>761.6992306599968</v>
      </c>
      <c r="E69">
        <f t="shared" si="2"/>
        <v>189882.2216173131</v>
      </c>
      <c r="F69">
        <f t="shared" si="11"/>
        <v>7143.4999999999945</v>
      </c>
      <c r="G69">
        <f t="shared" si="21"/>
        <v>260000</v>
      </c>
      <c r="H69">
        <f t="shared" si="12"/>
        <v>268.87998889976825</v>
      </c>
      <c r="I69" s="3">
        <f t="shared" si="4"/>
        <v>0.002062105890260716</v>
      </c>
      <c r="J69">
        <f t="shared" si="5"/>
        <v>9.778030960569913</v>
      </c>
      <c r="K69" s="6">
        <f t="shared" si="6"/>
        <v>0.27241218916917975</v>
      </c>
      <c r="L69" s="2">
        <f t="shared" si="13"/>
        <v>128.24246441805383</v>
      </c>
      <c r="M69">
        <f t="shared" si="14"/>
        <v>216.65</v>
      </c>
      <c r="N69">
        <f t="shared" si="7"/>
        <v>0.0004634377933882802</v>
      </c>
      <c r="O69">
        <f t="shared" si="15"/>
        <v>0.4657730440195802</v>
      </c>
      <c r="P69">
        <f t="shared" si="0"/>
        <v>2.238382646154741</v>
      </c>
      <c r="T69" s="12">
        <f t="shared" si="24"/>
        <v>0.8800000000000002</v>
      </c>
      <c r="U69" s="14">
        <v>0.172688064194538</v>
      </c>
      <c r="V69" s="16">
        <f t="shared" si="23"/>
        <v>0.1741600000000001</v>
      </c>
      <c r="W69" s="3"/>
      <c r="X69" s="3"/>
      <c r="Y69" s="3"/>
      <c r="Z69" s="3"/>
      <c r="AA69" s="3"/>
      <c r="AB69" s="3"/>
    </row>
    <row r="70" spans="1:28" ht="12.75">
      <c r="A70">
        <f t="shared" si="8"/>
        <v>45.90000000000004</v>
      </c>
      <c r="B70">
        <f t="shared" si="22"/>
        <v>15444.575943006907</v>
      </c>
      <c r="C70">
        <f t="shared" si="19"/>
        <v>27.15690791677082</v>
      </c>
      <c r="D70">
        <f t="shared" si="18"/>
        <v>784.782602389252</v>
      </c>
      <c r="E70">
        <f t="shared" si="2"/>
        <v>190994.53337864904</v>
      </c>
      <c r="F70">
        <f t="shared" si="11"/>
        <v>7032.9999999999945</v>
      </c>
      <c r="G70">
        <f t="shared" si="21"/>
        <v>260000</v>
      </c>
      <c r="H70">
        <f t="shared" si="12"/>
        <v>251.3559679210616</v>
      </c>
      <c r="I70" s="3">
        <f t="shared" si="4"/>
        <v>0.0018421221862747657</v>
      </c>
      <c r="J70">
        <f t="shared" si="5"/>
        <v>9.775988433283912</v>
      </c>
      <c r="K70" s="6">
        <f t="shared" si="6"/>
        <v>0.26854562774049384</v>
      </c>
      <c r="L70" s="2">
        <f t="shared" si="13"/>
        <v>114.56166729497129</v>
      </c>
      <c r="M70">
        <f t="shared" si="14"/>
        <v>216.65</v>
      </c>
      <c r="N70">
        <f t="shared" si="7"/>
        <v>0.0004081224335824744</v>
      </c>
      <c r="O70">
        <f t="shared" si="15"/>
        <v>0.41599785579008075</v>
      </c>
      <c r="P70">
        <f t="shared" si="0"/>
        <v>2.3062170571843192</v>
      </c>
      <c r="T70" s="12">
        <f t="shared" si="24"/>
        <v>0.9200000000000003</v>
      </c>
      <c r="U70" s="14">
        <v>0.183237454243781</v>
      </c>
      <c r="V70" s="16">
        <f t="shared" si="23"/>
        <v>0.19844000000000017</v>
      </c>
      <c r="W70" s="3"/>
      <c r="X70" s="3"/>
      <c r="Y70" s="3"/>
      <c r="Z70" s="3"/>
      <c r="AA70" s="3"/>
      <c r="AB70" s="3"/>
    </row>
    <row r="71" spans="1:28" ht="12.75">
      <c r="A71">
        <f t="shared" si="8"/>
        <v>46.75000000000004</v>
      </c>
      <c r="B71">
        <f t="shared" si="22"/>
        <v>16131.691351324767</v>
      </c>
      <c r="C71">
        <f t="shared" si="19"/>
        <v>27.75113672940591</v>
      </c>
      <c r="D71">
        <f t="shared" si="18"/>
        <v>808.371068609247</v>
      </c>
      <c r="E71">
        <f t="shared" si="2"/>
        <v>192107.24400931227</v>
      </c>
      <c r="F71">
        <f t="shared" si="11"/>
        <v>6922.4999999999945</v>
      </c>
      <c r="G71">
        <f t="shared" si="21"/>
        <v>260000</v>
      </c>
      <c r="H71">
        <f t="shared" si="12"/>
        <v>233.40524845398926</v>
      </c>
      <c r="I71" s="3">
        <f t="shared" si="4"/>
        <v>0.0016362678492548252</v>
      </c>
      <c r="J71">
        <f t="shared" si="5"/>
        <v>9.773885182154885</v>
      </c>
      <c r="K71" s="6">
        <f t="shared" si="6"/>
        <v>0.2645944608694729</v>
      </c>
      <c r="L71" s="2">
        <f t="shared" si="13"/>
        <v>101.75957618254841</v>
      </c>
      <c r="M71">
        <f t="shared" si="14"/>
        <v>216.65</v>
      </c>
      <c r="N71">
        <f t="shared" si="7"/>
        <v>0.00035718161276459675</v>
      </c>
      <c r="O71">
        <f t="shared" si="15"/>
        <v>0.3694312333835549</v>
      </c>
      <c r="P71">
        <f t="shared" si="0"/>
        <v>2.3755357742197742</v>
      </c>
      <c r="T71" s="12">
        <f t="shared" si="24"/>
        <v>0.9600000000000003</v>
      </c>
      <c r="U71" s="14">
        <v>0.201562557445526</v>
      </c>
      <c r="V71" s="16">
        <f t="shared" si="23"/>
        <v>0.22272000000000014</v>
      </c>
      <c r="W71" s="3"/>
      <c r="X71" s="3"/>
      <c r="Y71" s="3"/>
      <c r="Z71" s="3"/>
      <c r="AA71" s="3"/>
      <c r="AB71" s="3"/>
    </row>
    <row r="72" spans="1:28" ht="12.75">
      <c r="A72">
        <f t="shared" si="8"/>
        <v>47.600000000000044</v>
      </c>
      <c r="B72">
        <f t="shared" si="22"/>
        <v>16839.300237024512</v>
      </c>
      <c r="C72">
        <f t="shared" si="19"/>
        <v>28.364674577001896</v>
      </c>
      <c r="D72">
        <f t="shared" si="18"/>
        <v>832.4810419996986</v>
      </c>
      <c r="E72">
        <f t="shared" si="2"/>
        <v>193220.16321853676</v>
      </c>
      <c r="F72">
        <f t="shared" si="11"/>
        <v>6811.9999999999945</v>
      </c>
      <c r="G72">
        <f t="shared" si="21"/>
        <v>260000</v>
      </c>
      <c r="H72">
        <f t="shared" si="12"/>
        <v>215.2068422750851</v>
      </c>
      <c r="I72" s="3">
        <f t="shared" si="4"/>
        <v>0.0014446160809326917</v>
      </c>
      <c r="J72">
        <f t="shared" si="5"/>
        <v>9.771719910107482</v>
      </c>
      <c r="K72" s="6">
        <f t="shared" si="6"/>
        <v>0.2605559393635346</v>
      </c>
      <c r="L72" s="2">
        <f t="shared" si="13"/>
        <v>89.84074350000328</v>
      </c>
      <c r="M72">
        <f t="shared" si="14"/>
        <v>216.65</v>
      </c>
      <c r="N72">
        <f t="shared" si="7"/>
        <v>0.00031053272248934545</v>
      </c>
      <c r="O72">
        <f t="shared" si="15"/>
        <v>0.32608846394381386</v>
      </c>
      <c r="P72">
        <f t="shared" si="0"/>
        <v>2.44638702870992</v>
      </c>
      <c r="T72" s="12">
        <f t="shared" si="24"/>
        <v>1.0000000000000002</v>
      </c>
      <c r="U72" s="14">
        <v>0.233067517347769</v>
      </c>
      <c r="V72" s="16">
        <f t="shared" si="23"/>
        <v>0.2470000000000001</v>
      </c>
      <c r="W72" s="3"/>
      <c r="X72" s="3"/>
      <c r="Y72" s="3"/>
      <c r="Z72" s="3"/>
      <c r="AA72" s="3"/>
      <c r="AB72" s="3"/>
    </row>
    <row r="73" spans="1:28" ht="12.75">
      <c r="A73">
        <f t="shared" si="8"/>
        <v>48.450000000000045</v>
      </c>
      <c r="B73">
        <f t="shared" si="22"/>
        <v>17567.860501210682</v>
      </c>
      <c r="C73">
        <f t="shared" si="19"/>
        <v>28.998447732078347</v>
      </c>
      <c r="D73">
        <f t="shared" si="18"/>
        <v>857.1297225719652</v>
      </c>
      <c r="E73">
        <f t="shared" si="2"/>
        <v>194333.09747652287</v>
      </c>
      <c r="F73">
        <f t="shared" si="11"/>
        <v>6701.4999999999945</v>
      </c>
      <c r="G73">
        <f t="shared" si="21"/>
        <v>260000</v>
      </c>
      <c r="H73">
        <f t="shared" si="12"/>
        <v>196.9426828678742</v>
      </c>
      <c r="I73" s="3">
        <f t="shared" si="4"/>
        <v>0.0012671520503599923</v>
      </c>
      <c r="J73">
        <f t="shared" si="5"/>
        <v>9.7694912788873</v>
      </c>
      <c r="K73" s="6">
        <f t="shared" si="6"/>
        <v>0.2564271821487496</v>
      </c>
      <c r="L73" s="2">
        <f t="shared" si="13"/>
        <v>78.80424690994379</v>
      </c>
      <c r="M73">
        <f t="shared" si="14"/>
        <v>216.65</v>
      </c>
      <c r="N73">
        <f t="shared" si="7"/>
        <v>0.0002680690894429542</v>
      </c>
      <c r="O73">
        <f t="shared" si="15"/>
        <v>0.285964853905872</v>
      </c>
      <c r="P73">
        <f t="shared" si="0"/>
        <v>2.5188213658114114</v>
      </c>
      <c r="T73" s="12">
        <f t="shared" si="24"/>
        <v>1.0400000000000003</v>
      </c>
      <c r="U73" s="14">
        <v>0.309820729836204</v>
      </c>
      <c r="V73" s="16">
        <f t="shared" si="23"/>
        <v>0.2712800000000002</v>
      </c>
      <c r="W73" s="3"/>
      <c r="X73" s="3"/>
      <c r="Y73" s="3"/>
      <c r="Z73" s="3"/>
      <c r="AA73" s="3"/>
      <c r="AB73" s="3"/>
    </row>
    <row r="74" spans="1:28" ht="12.75">
      <c r="A74">
        <f t="shared" si="8"/>
        <v>49.30000000000005</v>
      </c>
      <c r="B74">
        <f t="shared" si="22"/>
        <v>18317.845379076593</v>
      </c>
      <c r="C74">
        <f t="shared" si="19"/>
        <v>29.65344453943258</v>
      </c>
      <c r="D74">
        <f t="shared" si="18"/>
        <v>882.3351504304829</v>
      </c>
      <c r="E74">
        <f t="shared" si="2"/>
        <v>195445.85295939996</v>
      </c>
      <c r="F74">
        <f t="shared" si="11"/>
        <v>6590.999999999994</v>
      </c>
      <c r="G74">
        <f t="shared" si="21"/>
        <v>260000</v>
      </c>
      <c r="H74">
        <f t="shared" si="12"/>
        <v>178.7946706271314</v>
      </c>
      <c r="I74" s="3">
        <f t="shared" si="4"/>
        <v>0.001103772268307816</v>
      </c>
      <c r="J74">
        <f t="shared" si="5"/>
        <v>9.767197907082318</v>
      </c>
      <c r="K74" s="6">
        <f t="shared" si="6"/>
        <v>0.25220516743207994</v>
      </c>
      <c r="L74" s="2">
        <f t="shared" si="13"/>
        <v>68.64365041225066</v>
      </c>
      <c r="M74">
        <f t="shared" si="14"/>
        <v>216.65</v>
      </c>
      <c r="N74">
        <f t="shared" si="7"/>
        <v>0.00022966108253175398</v>
      </c>
      <c r="O74">
        <f t="shared" si="15"/>
        <v>0.249035606563858</v>
      </c>
      <c r="P74">
        <f t="shared" si="0"/>
        <v>2.5928917994371945</v>
      </c>
      <c r="T74" s="12">
        <f t="shared" si="24"/>
        <v>1.0800000000000003</v>
      </c>
      <c r="U74" s="14">
        <v>0.339423856427331</v>
      </c>
      <c r="V74" s="16">
        <f t="shared" si="23"/>
        <v>0.29556000000000016</v>
      </c>
      <c r="W74" s="3"/>
      <c r="X74" s="3"/>
      <c r="Y74" s="3"/>
      <c r="Z74" s="3"/>
      <c r="AA74" s="3"/>
      <c r="AB74" s="3"/>
    </row>
    <row r="75" spans="1:28" ht="12.75">
      <c r="A75">
        <f t="shared" si="8"/>
        <v>50.15000000000005</v>
      </c>
      <c r="B75">
        <f t="shared" si="22"/>
        <v>19089.744203002378</v>
      </c>
      <c r="C75">
        <f t="shared" si="19"/>
        <v>30.330721190138586</v>
      </c>
      <c r="D75">
        <f t="shared" si="18"/>
        <v>908.1162634421007</v>
      </c>
      <c r="E75">
        <f t="shared" si="2"/>
        <v>196558.2386726929</v>
      </c>
      <c r="F75">
        <f t="shared" si="11"/>
        <v>6480.499999999994</v>
      </c>
      <c r="G75">
        <f t="shared" si="21"/>
        <v>260000</v>
      </c>
      <c r="H75">
        <f t="shared" si="12"/>
        <v>160.94153933063302</v>
      </c>
      <c r="I75" s="3">
        <f t="shared" si="4"/>
        <v>0.0009542848495516604</v>
      </c>
      <c r="J75">
        <f t="shared" si="5"/>
        <v>9.764838368008396</v>
      </c>
      <c r="K75" s="6">
        <f t="shared" si="6"/>
        <v>0.24788672304152418</v>
      </c>
      <c r="L75" s="2">
        <f t="shared" si="13"/>
        <v>59.3470206555899</v>
      </c>
      <c r="M75">
        <f t="shared" si="14"/>
        <v>216.65</v>
      </c>
      <c r="N75">
        <f t="shared" si="7"/>
        <v>0.00019515749896791636</v>
      </c>
      <c r="O75">
        <f t="shared" si="15"/>
        <v>0.2152559019282481</v>
      </c>
      <c r="P75">
        <f t="shared" si="0"/>
        <v>2.6686539817276462</v>
      </c>
      <c r="T75" s="12">
        <f t="shared" si="24"/>
        <v>1.1200000000000003</v>
      </c>
      <c r="U75" s="14">
        <v>0.343558243232698</v>
      </c>
      <c r="V75" s="16">
        <f t="shared" si="23"/>
        <v>0.31984000000000024</v>
      </c>
      <c r="W75" s="3"/>
      <c r="X75" s="3"/>
      <c r="Y75" s="3"/>
      <c r="Z75" s="3"/>
      <c r="AA75" s="3"/>
      <c r="AB75" s="3"/>
    </row>
    <row r="76" spans="1:28" ht="12.75">
      <c r="A76">
        <f t="shared" si="8"/>
        <v>51.00000000000005</v>
      </c>
      <c r="B76">
        <f t="shared" si="22"/>
        <v>19884.063219291624</v>
      </c>
      <c r="C76">
        <f t="shared" si="19"/>
        <v>31.031408115515724</v>
      </c>
      <c r="D76">
        <f t="shared" si="18"/>
        <v>934.4929603402891</v>
      </c>
      <c r="E76">
        <f t="shared" si="2"/>
        <v>197670.06969583497</v>
      </c>
      <c r="F76">
        <f t="shared" si="11"/>
        <v>6369.999999999994</v>
      </c>
      <c r="G76">
        <f t="shared" si="21"/>
        <v>260000</v>
      </c>
      <c r="H76">
        <f t="shared" si="12"/>
        <v>143.55560132990152</v>
      </c>
      <c r="I76" s="3">
        <f t="shared" si="4"/>
        <v>0.0008184107353606865</v>
      </c>
      <c r="J76">
        <f t="shared" si="5"/>
        <v>9.762411187445862</v>
      </c>
      <c r="K76" s="6">
        <f t="shared" si="6"/>
        <v>0.243468515855898</v>
      </c>
      <c r="L76" s="2">
        <f t="shared" si="13"/>
        <v>50.89700296407972</v>
      </c>
      <c r="M76">
        <f t="shared" si="14"/>
        <v>216.65</v>
      </c>
      <c r="N76">
        <f t="shared" si="7"/>
        <v>0.00016438722885651035</v>
      </c>
      <c r="O76">
        <f t="shared" si="15"/>
        <v>0.18456119494453319</v>
      </c>
      <c r="P76">
        <f t="shared" si="0"/>
        <v>2.746166388493018</v>
      </c>
      <c r="T76" s="12">
        <f t="shared" si="24"/>
        <v>1.1600000000000004</v>
      </c>
      <c r="U76" s="14">
        <v>0.339839903267469</v>
      </c>
      <c r="V76" s="16">
        <f t="shared" si="23"/>
        <v>0.3441200000000002</v>
      </c>
      <c r="W76" s="3"/>
      <c r="X76" s="3"/>
      <c r="Y76" s="3"/>
      <c r="Z76" s="3"/>
      <c r="AA76" s="3"/>
      <c r="AB76" s="3"/>
    </row>
    <row r="77" spans="1:28" ht="12.75">
      <c r="A77">
        <f t="shared" si="8"/>
        <v>51.85000000000005</v>
      </c>
      <c r="B77">
        <f t="shared" si="22"/>
        <v>20701.34108135634</v>
      </c>
      <c r="C77">
        <f t="shared" si="19"/>
        <v>31.776949170199128</v>
      </c>
      <c r="D77">
        <f t="shared" si="18"/>
        <v>961.5033671349584</v>
      </c>
      <c r="E77">
        <f t="shared" si="2"/>
        <v>198907.81333086125</v>
      </c>
      <c r="F77">
        <f t="shared" si="11"/>
        <v>6259.499999999994</v>
      </c>
      <c r="G77">
        <f t="shared" si="21"/>
        <v>260000</v>
      </c>
      <c r="H77">
        <f t="shared" si="12"/>
        <v>0</v>
      </c>
      <c r="I77" s="3">
        <f t="shared" si="4"/>
        <v>0</v>
      </c>
      <c r="J77">
        <f t="shared" si="5"/>
        <v>9.75991479657142</v>
      </c>
      <c r="K77" s="6">
        <f t="shared" si="6"/>
        <v>0.23894415960888474</v>
      </c>
      <c r="L77" s="2">
        <f t="shared" si="13"/>
        <v>0</v>
      </c>
      <c r="M77">
        <f t="shared" si="14"/>
        <v>0</v>
      </c>
      <c r="N77">
        <f t="shared" si="7"/>
        <v>0</v>
      </c>
      <c r="O77">
        <f t="shared" si="15"/>
        <v>0</v>
      </c>
      <c r="P77">
        <f t="shared" si="0"/>
        <v>2.8255410594932506</v>
      </c>
      <c r="T77" s="12">
        <f t="shared" si="24"/>
        <v>1.2000000000000004</v>
      </c>
      <c r="U77" s="14">
        <v>0.336007489854797</v>
      </c>
      <c r="V77" s="16">
        <f t="shared" si="23"/>
        <v>0.3316</v>
      </c>
      <c r="W77" s="3"/>
      <c r="X77" s="3"/>
      <c r="Y77" s="3"/>
      <c r="Z77" s="3"/>
      <c r="AA77" s="3"/>
      <c r="AB77" s="3"/>
    </row>
    <row r="78" spans="1:28" ht="12.75">
      <c r="A78">
        <f t="shared" si="8"/>
        <v>52.70000000000005</v>
      </c>
      <c r="B78">
        <f t="shared" si="22"/>
        <v>21542.118942638263</v>
      </c>
      <c r="C78">
        <f t="shared" si="19"/>
        <v>32.52595047364372</v>
      </c>
      <c r="D78">
        <f t="shared" si="18"/>
        <v>989.1504250375555</v>
      </c>
      <c r="E78">
        <f t="shared" si="2"/>
        <v>200002.069462435</v>
      </c>
      <c r="F78">
        <f t="shared" si="11"/>
        <v>6148.999999999993</v>
      </c>
      <c r="G78">
        <f t="shared" si="21"/>
        <v>260000</v>
      </c>
      <c r="H78">
        <f t="shared" si="12"/>
        <v>0</v>
      </c>
      <c r="I78" s="3">
        <f t="shared" si="4"/>
        <v>0</v>
      </c>
      <c r="J78">
        <f t="shared" si="5"/>
        <v>9.757347623607915</v>
      </c>
      <c r="K78" s="6">
        <f t="shared" si="6"/>
        <v>0.23431316163525037</v>
      </c>
      <c r="L78" s="2">
        <f t="shared" si="13"/>
        <v>0</v>
      </c>
      <c r="M78">
        <f t="shared" si="14"/>
        <v>0</v>
      </c>
      <c r="N78">
        <f t="shared" si="7"/>
        <v>0</v>
      </c>
      <c r="O78">
        <f t="shared" si="15"/>
        <v>0</v>
      </c>
      <c r="P78">
        <f t="shared" si="0"/>
        <v>2.906786637978064</v>
      </c>
      <c r="T78" s="12">
        <f t="shared" si="24"/>
        <v>1.2400000000000004</v>
      </c>
      <c r="U78" s="14">
        <v>0.334015807908853</v>
      </c>
      <c r="V78" s="16">
        <f t="shared" si="23"/>
        <v>0.32932</v>
      </c>
      <c r="W78" s="3"/>
      <c r="X78" s="3"/>
      <c r="Y78" s="3"/>
      <c r="Z78" s="3"/>
      <c r="AA78" s="3"/>
      <c r="AB78" s="3"/>
    </row>
    <row r="79" spans="1:28" ht="12.75">
      <c r="A79">
        <f t="shared" si="8"/>
        <v>53.550000000000054</v>
      </c>
      <c r="B79">
        <f t="shared" si="22"/>
        <v>22406.957746413125</v>
      </c>
      <c r="C79">
        <f t="shared" si="19"/>
        <v>33.302342550784054</v>
      </c>
      <c r="D79">
        <f t="shared" si="18"/>
        <v>1017.4574162057219</v>
      </c>
      <c r="E79">
        <f t="shared" si="2"/>
        <v>201096.1954929093</v>
      </c>
      <c r="F79">
        <f t="shared" si="11"/>
        <v>6038.499999999993</v>
      </c>
      <c r="G79">
        <f t="shared" si="21"/>
        <v>260000</v>
      </c>
      <c r="H79">
        <f t="shared" si="12"/>
        <v>0</v>
      </c>
      <c r="I79" s="3">
        <f t="shared" si="4"/>
        <v>0</v>
      </c>
      <c r="J79">
        <f t="shared" si="5"/>
        <v>9.75470804125044</v>
      </c>
      <c r="K79" s="6">
        <f t="shared" si="6"/>
        <v>0.2295716220760935</v>
      </c>
      <c r="L79" s="2">
        <f t="shared" si="13"/>
        <v>0</v>
      </c>
      <c r="M79">
        <f t="shared" si="14"/>
        <v>0</v>
      </c>
      <c r="N79">
        <f t="shared" si="7"/>
        <v>0</v>
      </c>
      <c r="O79">
        <f t="shared" si="15"/>
        <v>0</v>
      </c>
      <c r="P79">
        <f t="shared" si="0"/>
        <v>2.9899715425246756</v>
      </c>
      <c r="T79" s="12">
        <f t="shared" si="24"/>
        <v>1.2800000000000005</v>
      </c>
      <c r="U79" s="14">
        <v>0.332506573623234</v>
      </c>
      <c r="V79" s="16">
        <f t="shared" si="23"/>
        <v>0.32704</v>
      </c>
      <c r="W79" s="3"/>
      <c r="X79" s="3"/>
      <c r="Y79" s="3"/>
      <c r="Z79" s="3"/>
      <c r="AA79" s="3"/>
      <c r="AB79" s="3"/>
    </row>
    <row r="80" spans="1:28" ht="12.75">
      <c r="A80">
        <f t="shared" si="8"/>
        <v>54.400000000000055</v>
      </c>
      <c r="B80">
        <f t="shared" si="22"/>
        <v>23296.43933075152</v>
      </c>
      <c r="C80">
        <f t="shared" si="19"/>
        <v>34.107654759210476</v>
      </c>
      <c r="D80">
        <f t="shared" si="18"/>
        <v>1046.4489227510508</v>
      </c>
      <c r="E80">
        <f t="shared" si="2"/>
        <v>202190.17741259944</v>
      </c>
      <c r="F80">
        <f t="shared" si="11"/>
        <v>5927.999999999993</v>
      </c>
      <c r="G80">
        <f t="shared" si="21"/>
        <v>260000</v>
      </c>
      <c r="H80">
        <f aca="true" t="shared" si="25" ref="H80:H143">0.5*I80*K80*$L$7*(D80^2)</f>
        <v>0</v>
      </c>
      <c r="I80" s="3">
        <f t="shared" si="4"/>
        <v>0</v>
      </c>
      <c r="J80">
        <f t="shared" si="5"/>
        <v>9.751994363596596</v>
      </c>
      <c r="K80" s="6">
        <f aca="true" t="shared" si="26" ref="K80:K143">IF(ABS(P80)&gt;4,0.17,IF(ABS(P80)&gt;1.16,-0.057*ABS(P80)+0.4,IF(ABS(P80)&gt;0.84,0.607*ABS(P80)-0.36,IF(ABS(P80)&gt;0.08,0.17,-0.125*ABS(P80)+0.18))))</f>
        <v>0.22471542332478214</v>
      </c>
      <c r="L80" s="2">
        <f t="shared" si="13"/>
        <v>0</v>
      </c>
      <c r="M80">
        <f t="shared" si="14"/>
        <v>0</v>
      </c>
      <c r="N80">
        <f aca="true" t="shared" si="27" ref="N80:N143">0.5*I80*K80*$L$7</f>
        <v>0</v>
      </c>
      <c r="O80">
        <f t="shared" si="15"/>
        <v>0</v>
      </c>
      <c r="P80">
        <f aca="true" t="shared" si="28" ref="P80:P143">D80/340.29</f>
        <v>3.0751680118459275</v>
      </c>
      <c r="T80" s="12">
        <f t="shared" si="24"/>
        <v>1.3200000000000005</v>
      </c>
      <c r="U80" s="14">
        <v>0.330046289890275</v>
      </c>
      <c r="V80" s="16">
        <f t="shared" si="23"/>
        <v>0.32476</v>
      </c>
      <c r="W80" s="3"/>
      <c r="X80" s="3"/>
      <c r="Y80" s="3"/>
      <c r="Z80" s="3"/>
      <c r="AA80" s="3"/>
      <c r="AB80" s="3"/>
    </row>
    <row r="81" spans="1:28" ht="12.75">
      <c r="A81">
        <f>A80+$B$3</f>
        <v>55.25000000000006</v>
      </c>
      <c r="B81">
        <f t="shared" si="22"/>
        <v>24211.167617384253</v>
      </c>
      <c r="C81">
        <f aca="true" t="shared" si="29" ref="C81:C144">E81/F81</f>
        <v>34.94353258732422</v>
      </c>
      <c r="D81">
        <f t="shared" si="18"/>
        <v>1076.1509254502764</v>
      </c>
      <c r="E81">
        <f aca="true" t="shared" si="30" ref="E81:E144">G81-(F81*J81)-H81+O81</f>
        <v>203284.0008267584</v>
      </c>
      <c r="F81">
        <f aca="true" t="shared" si="31" ref="F81:F144">IF(A81&lt;=$B$4,$B$1-($B$5*A81),F80)</f>
        <v>5817.499999999993</v>
      </c>
      <c r="G81">
        <f aca="true" t="shared" si="32" ref="G81:G144">IF(A81&lt;=$B$4,$B$5*$B$2,0)</f>
        <v>260000</v>
      </c>
      <c r="H81">
        <f t="shared" si="25"/>
        <v>0</v>
      </c>
      <c r="I81" s="3">
        <f aca="true" t="shared" si="33" ref="I81:I144">IF(M81=0,0,(L81*$L$10)/($L$9*M81))</f>
        <v>0</v>
      </c>
      <c r="J81">
        <f aca="true" t="shared" si="34" ref="J81:J144">($H$10*$H$8)/($H$9+B81)^2</f>
        <v>9.749204842843435</v>
      </c>
      <c r="K81" s="6">
        <f t="shared" si="26"/>
        <v>0.21974021349241604</v>
      </c>
      <c r="L81" s="2">
        <f t="shared" si="13"/>
        <v>0</v>
      </c>
      <c r="M81">
        <f t="shared" si="14"/>
        <v>0</v>
      </c>
      <c r="N81">
        <f t="shared" si="27"/>
        <v>0</v>
      </c>
      <c r="O81">
        <f t="shared" si="15"/>
        <v>0</v>
      </c>
      <c r="P81">
        <f t="shared" si="28"/>
        <v>3.162452394869894</v>
      </c>
      <c r="T81" s="12">
        <f t="shared" si="24"/>
        <v>1.3600000000000005</v>
      </c>
      <c r="U81" s="14">
        <v>0.327466909700657</v>
      </c>
      <c r="V81" s="16">
        <f t="shared" si="23"/>
        <v>0.32248</v>
      </c>
      <c r="W81" s="3"/>
      <c r="X81" s="3"/>
      <c r="Y81" s="3"/>
      <c r="Z81" s="3"/>
      <c r="AA81" s="3"/>
      <c r="AB81" s="3"/>
    </row>
    <row r="82" spans="1:28" ht="12.75">
      <c r="A82">
        <f aca="true" t="shared" si="35" ref="A82:A145">A81+$B$3</f>
        <v>56.10000000000006</v>
      </c>
      <c r="B82">
        <f aca="true" t="shared" si="36" ref="B82:B145">B81+D82*$B$3</f>
        <v>25151.769892593362</v>
      </c>
      <c r="C82">
        <f t="shared" si="29"/>
        <v>35.8117488946359</v>
      </c>
      <c r="D82">
        <f aca="true" t="shared" si="37" ref="D82:D145">D81+$B$3*C82</f>
        <v>1106.590912010717</v>
      </c>
      <c r="E82">
        <f t="shared" si="30"/>
        <v>204377.65094168682</v>
      </c>
      <c r="F82">
        <f t="shared" si="31"/>
        <v>5706.999999999993</v>
      </c>
      <c r="G82">
        <f t="shared" si="32"/>
        <v>260000</v>
      </c>
      <c r="H82">
        <f t="shared" si="25"/>
        <v>0</v>
      </c>
      <c r="I82" s="3">
        <f t="shared" si="33"/>
        <v>0</v>
      </c>
      <c r="J82">
        <f t="shared" si="34"/>
        <v>9.746337665728625</v>
      </c>
      <c r="K82" s="6">
        <f t="shared" si="26"/>
        <v>0.21464138827291177</v>
      </c>
      <c r="L82" s="2">
        <f aca="true" t="shared" si="38" ref="L82:L145">IF(AND(B82&gt;0,B82&lt;20000),$L$16*(1-0.00002*B82)^5.9,0)</f>
        <v>0</v>
      </c>
      <c r="M82">
        <f aca="true" t="shared" si="39" ref="M82:M145">IF(AND(B82&gt;0,B82&lt;20000),IF(($M$16-(6.5*(B82*0.001)))&gt;216.65,($M$16-(6.5*(B82*0.001))),216.65),0)</f>
        <v>0</v>
      </c>
      <c r="N82">
        <f t="shared" si="27"/>
        <v>0</v>
      </c>
      <c r="O82">
        <f aca="true" t="shared" si="40" ref="O82:O145">I82*J82*($L$7*$L$3)</f>
        <v>0</v>
      </c>
      <c r="P82">
        <f t="shared" si="28"/>
        <v>3.251905468896285</v>
      </c>
      <c r="T82" s="12">
        <f t="shared" si="24"/>
        <v>1.4000000000000006</v>
      </c>
      <c r="U82" s="14">
        <v>0.324552504831151</v>
      </c>
      <c r="V82" s="16">
        <f t="shared" si="23"/>
        <v>0.3202</v>
      </c>
      <c r="W82" s="3"/>
      <c r="X82" s="3"/>
      <c r="Y82" s="3"/>
      <c r="Z82" s="3"/>
      <c r="AA82" s="3"/>
      <c r="AB82" s="3"/>
    </row>
    <row r="83" spans="1:28" ht="12.75">
      <c r="A83">
        <f t="shared" si="35"/>
        <v>56.95000000000006</v>
      </c>
      <c r="B83">
        <f t="shared" si="36"/>
        <v>26118.89818921182</v>
      </c>
      <c r="C83">
        <f t="shared" si="29"/>
        <v>36.71421648352689</v>
      </c>
      <c r="D83">
        <f t="shared" si="37"/>
        <v>1137.7979960217149</v>
      </c>
      <c r="E83">
        <f t="shared" si="30"/>
        <v>205471.11255005794</v>
      </c>
      <c r="F83">
        <f t="shared" si="31"/>
        <v>5596.499999999992</v>
      </c>
      <c r="G83">
        <f t="shared" si="32"/>
        <v>260000</v>
      </c>
      <c r="H83">
        <f t="shared" si="25"/>
        <v>0</v>
      </c>
      <c r="I83" s="3">
        <f t="shared" si="33"/>
        <v>0</v>
      </c>
      <c r="J83">
        <f t="shared" si="34"/>
        <v>9.743390949690369</v>
      </c>
      <c r="K83" s="6">
        <f t="shared" si="26"/>
        <v>0.20941407101813825</v>
      </c>
      <c r="L83" s="2">
        <f t="shared" si="38"/>
        <v>0</v>
      </c>
      <c r="M83">
        <f t="shared" si="39"/>
        <v>0</v>
      </c>
      <c r="N83">
        <f t="shared" si="27"/>
        <v>0</v>
      </c>
      <c r="O83">
        <f t="shared" si="40"/>
        <v>0</v>
      </c>
      <c r="P83">
        <f t="shared" si="28"/>
        <v>3.3436127891554697</v>
      </c>
      <c r="T83" s="12">
        <f t="shared" si="24"/>
        <v>1.4400000000000006</v>
      </c>
      <c r="U83" s="14">
        <v>0.320724071142511</v>
      </c>
      <c r="V83" s="16">
        <f t="shared" si="23"/>
        <v>0.31792</v>
      </c>
      <c r="W83" s="3"/>
      <c r="X83" s="3"/>
      <c r="Y83" s="3"/>
      <c r="Z83" s="3"/>
      <c r="AA83" s="3"/>
      <c r="AB83" s="3"/>
    </row>
    <row r="84" spans="1:28" ht="12.75">
      <c r="A84">
        <f t="shared" si="35"/>
        <v>57.80000000000006</v>
      </c>
      <c r="B84">
        <f t="shared" si="36"/>
        <v>27113.230779912694</v>
      </c>
      <c r="C84">
        <f t="shared" si="29"/>
        <v>37.65300219019219</v>
      </c>
      <c r="D84">
        <f t="shared" si="37"/>
        <v>1169.8030478833782</v>
      </c>
      <c r="E84">
        <f t="shared" si="30"/>
        <v>206564.37001539406</v>
      </c>
      <c r="F84">
        <f t="shared" si="31"/>
        <v>5485.999999999992</v>
      </c>
      <c r="G84">
        <f t="shared" si="32"/>
        <v>260000</v>
      </c>
      <c r="H84">
        <f t="shared" si="25"/>
        <v>0</v>
      </c>
      <c r="I84" s="3">
        <f t="shared" si="33"/>
        <v>0</v>
      </c>
      <c r="J84">
        <f t="shared" si="34"/>
        <v>9.740362738717831</v>
      </c>
      <c r="K84" s="6">
        <f t="shared" si="26"/>
        <v>0.20405309080680434</v>
      </c>
      <c r="L84" s="2">
        <f t="shared" si="38"/>
        <v>0</v>
      </c>
      <c r="M84">
        <f t="shared" si="39"/>
        <v>0</v>
      </c>
      <c r="N84">
        <f t="shared" si="27"/>
        <v>0</v>
      </c>
      <c r="O84">
        <f t="shared" si="40"/>
        <v>0</v>
      </c>
      <c r="P84">
        <f t="shared" si="28"/>
        <v>3.4376650735648364</v>
      </c>
      <c r="T84" s="12">
        <f t="shared" si="24"/>
        <v>1.4800000000000006</v>
      </c>
      <c r="U84" s="14">
        <v>0.316932670580448</v>
      </c>
      <c r="V84" s="16">
        <f t="shared" si="23"/>
        <v>0.31564</v>
      </c>
      <c r="W84" s="3"/>
      <c r="X84" s="3"/>
      <c r="Y84" s="3"/>
      <c r="Z84" s="3"/>
      <c r="AA84" s="3"/>
      <c r="AB84" s="3"/>
    </row>
    <row r="85" spans="1:28" ht="12.75">
      <c r="A85">
        <f t="shared" si="35"/>
        <v>58.65000000000006</v>
      </c>
      <c r="B85">
        <f t="shared" si="36"/>
        <v>28135.473793223962</v>
      </c>
      <c r="C85">
        <f t="shared" si="29"/>
        <v>38.63034271335287</v>
      </c>
      <c r="D85">
        <f t="shared" si="37"/>
        <v>1202.638839189728</v>
      </c>
      <c r="E85">
        <f t="shared" si="30"/>
        <v>207657.40725562803</v>
      </c>
      <c r="F85">
        <f t="shared" si="31"/>
        <v>5375.499999999992</v>
      </c>
      <c r="G85">
        <f t="shared" si="32"/>
        <v>260000</v>
      </c>
      <c r="H85">
        <f t="shared" si="25"/>
        <v>0</v>
      </c>
      <c r="I85" s="3">
        <f t="shared" si="33"/>
        <v>0</v>
      </c>
      <c r="J85">
        <f t="shared" si="34"/>
        <v>9.737250998860022</v>
      </c>
      <c r="K85" s="6">
        <f t="shared" si="26"/>
        <v>0.1985529582596771</v>
      </c>
      <c r="L85" s="2">
        <f t="shared" si="38"/>
        <v>0</v>
      </c>
      <c r="M85">
        <f t="shared" si="39"/>
        <v>0</v>
      </c>
      <c r="N85">
        <f t="shared" si="27"/>
        <v>0</v>
      </c>
      <c r="O85">
        <f t="shared" si="40"/>
        <v>0</v>
      </c>
      <c r="P85">
        <f t="shared" si="28"/>
        <v>3.5341586270232095</v>
      </c>
      <c r="T85" s="12">
        <f t="shared" si="24"/>
        <v>1.5200000000000007</v>
      </c>
      <c r="U85" s="14">
        <v>0.312919153052095</v>
      </c>
      <c r="V85" s="16">
        <f t="shared" si="23"/>
        <v>0.31335999999999997</v>
      </c>
      <c r="W85" s="3"/>
      <c r="X85" s="3"/>
      <c r="Y85" s="3"/>
      <c r="Z85" s="3"/>
      <c r="AA85" s="3"/>
      <c r="AB85" s="3"/>
    </row>
    <row r="86" spans="1:28" ht="12.75">
      <c r="A86">
        <f t="shared" si="35"/>
        <v>59.500000000000064</v>
      </c>
      <c r="B86">
        <f t="shared" si="36"/>
        <v>29186.362965145257</v>
      </c>
      <c r="C86">
        <f t="shared" si="29"/>
        <v>39.64866243602541</v>
      </c>
      <c r="D86">
        <f t="shared" si="37"/>
        <v>1236.3402022603495</v>
      </c>
      <c r="E86">
        <f t="shared" si="30"/>
        <v>208750.20772567345</v>
      </c>
      <c r="F86">
        <f t="shared" si="31"/>
        <v>5264.999999999992</v>
      </c>
      <c r="G86">
        <f t="shared" si="32"/>
        <v>260000</v>
      </c>
      <c r="H86">
        <f t="shared" si="25"/>
        <v>0</v>
      </c>
      <c r="I86" s="3">
        <f t="shared" si="33"/>
        <v>0</v>
      </c>
      <c r="J86">
        <f t="shared" si="34"/>
        <v>9.734053613357382</v>
      </c>
      <c r="K86" s="6">
        <f t="shared" si="26"/>
        <v>0.19290783881736193</v>
      </c>
      <c r="L86" s="2">
        <f t="shared" si="38"/>
        <v>0</v>
      </c>
      <c r="M86">
        <f t="shared" si="39"/>
        <v>0</v>
      </c>
      <c r="N86">
        <f t="shared" si="27"/>
        <v>0</v>
      </c>
      <c r="O86">
        <f t="shared" si="40"/>
        <v>0</v>
      </c>
      <c r="P86">
        <f t="shared" si="28"/>
        <v>3.633195810221721</v>
      </c>
      <c r="T86" s="12">
        <f t="shared" si="24"/>
        <v>1.5600000000000007</v>
      </c>
      <c r="U86" s="14">
        <v>0.309443481294418</v>
      </c>
      <c r="V86" s="16">
        <f t="shared" si="23"/>
        <v>0.31107999999999997</v>
      </c>
      <c r="W86" s="3"/>
      <c r="X86" s="3"/>
      <c r="Y86" s="3"/>
      <c r="Z86" s="3"/>
      <c r="AA86" s="3"/>
      <c r="AB86" s="3"/>
    </row>
    <row r="87" spans="1:28" ht="12.75">
      <c r="A87">
        <f t="shared" si="35"/>
        <v>60.350000000000065</v>
      </c>
      <c r="B87">
        <f t="shared" si="36"/>
        <v>30230.221576860775</v>
      </c>
      <c r="C87">
        <f t="shared" si="29"/>
        <v>-9.73087917755163</v>
      </c>
      <c r="D87">
        <f t="shared" si="37"/>
        <v>1228.0689549594306</v>
      </c>
      <c r="E87">
        <f t="shared" si="30"/>
        <v>-51233.07886980925</v>
      </c>
      <c r="F87">
        <f t="shared" si="31"/>
        <v>5264.999999999992</v>
      </c>
      <c r="G87">
        <f t="shared" si="32"/>
        <v>0</v>
      </c>
      <c r="H87">
        <f t="shared" si="25"/>
        <v>0</v>
      </c>
      <c r="I87" s="3">
        <f t="shared" si="33"/>
        <v>0</v>
      </c>
      <c r="J87">
        <f t="shared" si="34"/>
        <v>9.73087917755163</v>
      </c>
      <c r="K87" s="6">
        <f t="shared" si="26"/>
        <v>0.19429330737697983</v>
      </c>
      <c r="L87" s="2">
        <f t="shared" si="38"/>
        <v>0</v>
      </c>
      <c r="M87">
        <f t="shared" si="39"/>
        <v>0</v>
      </c>
      <c r="N87">
        <f t="shared" si="27"/>
        <v>0</v>
      </c>
      <c r="O87">
        <f t="shared" si="40"/>
        <v>0</v>
      </c>
      <c r="P87">
        <f t="shared" si="28"/>
        <v>3.608889344263512</v>
      </c>
      <c r="T87" s="12">
        <f t="shared" si="24"/>
        <v>1.6000000000000008</v>
      </c>
      <c r="U87" s="14">
        <v>0.305739450023757</v>
      </c>
      <c r="V87" s="16">
        <f t="shared" si="23"/>
        <v>0.30879999999999996</v>
      </c>
      <c r="W87" s="3"/>
      <c r="X87" s="3"/>
      <c r="Y87" s="3"/>
      <c r="Z87" s="3"/>
      <c r="AA87" s="3"/>
      <c r="AB87" s="3"/>
    </row>
    <row r="88" spans="1:28" ht="12.75">
      <c r="A88">
        <f t="shared" si="35"/>
        <v>61.20000000000007</v>
      </c>
      <c r="B88">
        <f t="shared" si="36"/>
        <v>31267.051905347627</v>
      </c>
      <c r="C88">
        <f t="shared" si="29"/>
        <v>-9.72772765212887</v>
      </c>
      <c r="D88">
        <f t="shared" si="37"/>
        <v>1219.800386455121</v>
      </c>
      <c r="E88">
        <f t="shared" si="30"/>
        <v>-51216.48608845842</v>
      </c>
      <c r="F88">
        <f t="shared" si="31"/>
        <v>5264.999999999992</v>
      </c>
      <c r="G88">
        <f t="shared" si="32"/>
        <v>0</v>
      </c>
      <c r="H88">
        <f t="shared" si="25"/>
        <v>0</v>
      </c>
      <c r="I88" s="3">
        <f t="shared" si="33"/>
        <v>0</v>
      </c>
      <c r="J88">
        <f t="shared" si="34"/>
        <v>9.72772765212887</v>
      </c>
      <c r="K88" s="6">
        <f t="shared" si="26"/>
        <v>0.19567832722694792</v>
      </c>
      <c r="L88" s="2">
        <f t="shared" si="38"/>
        <v>0</v>
      </c>
      <c r="M88">
        <f t="shared" si="39"/>
        <v>0</v>
      </c>
      <c r="N88">
        <f t="shared" si="27"/>
        <v>0</v>
      </c>
      <c r="O88">
        <f t="shared" si="40"/>
        <v>0</v>
      </c>
      <c r="P88">
        <f t="shared" si="28"/>
        <v>3.5845907504044225</v>
      </c>
      <c r="T88" s="12">
        <f t="shared" si="24"/>
        <v>1.6400000000000008</v>
      </c>
      <c r="U88" s="14">
        <v>0.302107333019955</v>
      </c>
      <c r="V88" s="16">
        <f t="shared" si="23"/>
        <v>0.30651999999999996</v>
      </c>
      <c r="W88" s="3"/>
      <c r="X88" s="3"/>
      <c r="Y88" s="3"/>
      <c r="Z88" s="3"/>
      <c r="AA88" s="3"/>
      <c r="AB88" s="3"/>
    </row>
    <row r="89" spans="1:28" ht="12.75">
      <c r="A89">
        <f t="shared" si="35"/>
        <v>62.05000000000007</v>
      </c>
      <c r="B89">
        <f t="shared" si="36"/>
        <v>32296.85621105836</v>
      </c>
      <c r="C89">
        <f t="shared" si="29"/>
        <v>-9.724598998091503</v>
      </c>
      <c r="D89">
        <f t="shared" si="37"/>
        <v>1211.5344773067432</v>
      </c>
      <c r="E89">
        <f t="shared" si="30"/>
        <v>-51200.013724951685</v>
      </c>
      <c r="F89">
        <f t="shared" si="31"/>
        <v>5264.999999999992</v>
      </c>
      <c r="G89">
        <f t="shared" si="32"/>
        <v>0</v>
      </c>
      <c r="H89">
        <f t="shared" si="25"/>
        <v>0</v>
      </c>
      <c r="I89" s="3">
        <f t="shared" si="33"/>
        <v>0</v>
      </c>
      <c r="J89">
        <f t="shared" si="34"/>
        <v>9.724598998091503</v>
      </c>
      <c r="K89" s="6">
        <f t="shared" si="26"/>
        <v>0.19706290162366114</v>
      </c>
      <c r="L89" s="2">
        <f t="shared" si="38"/>
        <v>0</v>
      </c>
      <c r="M89">
        <f t="shared" si="39"/>
        <v>0</v>
      </c>
      <c r="N89">
        <f t="shared" si="27"/>
        <v>0</v>
      </c>
      <c r="O89">
        <f t="shared" si="40"/>
        <v>0</v>
      </c>
      <c r="P89">
        <f t="shared" si="28"/>
        <v>3.560299971514717</v>
      </c>
      <c r="T89" s="12">
        <f t="shared" si="24"/>
        <v>1.6800000000000008</v>
      </c>
      <c r="U89" s="14">
        <v>0.298570796074026</v>
      </c>
      <c r="V89" s="16">
        <f t="shared" si="23"/>
        <v>0.30423999999999995</v>
      </c>
      <c r="W89" s="3"/>
      <c r="X89" s="3"/>
      <c r="Y89" s="3"/>
      <c r="Z89" s="3"/>
      <c r="AA89" s="3"/>
      <c r="AB89" s="3"/>
    </row>
    <row r="90" spans="1:28" ht="12.75">
      <c r="A90">
        <f t="shared" si="35"/>
        <v>62.90000000000007</v>
      </c>
      <c r="B90">
        <f t="shared" si="36"/>
        <v>33319.63673794888</v>
      </c>
      <c r="C90">
        <f t="shared" si="29"/>
        <v>-9.72149317675704</v>
      </c>
      <c r="D90">
        <f t="shared" si="37"/>
        <v>1203.2712081064997</v>
      </c>
      <c r="E90">
        <f t="shared" si="30"/>
        <v>-51183.66157562574</v>
      </c>
      <c r="F90">
        <f t="shared" si="31"/>
        <v>5264.999999999992</v>
      </c>
      <c r="G90">
        <f t="shared" si="32"/>
        <v>0</v>
      </c>
      <c r="H90">
        <f t="shared" si="25"/>
        <v>0</v>
      </c>
      <c r="I90" s="3">
        <f t="shared" si="33"/>
        <v>0</v>
      </c>
      <c r="J90">
        <f t="shared" si="34"/>
        <v>9.72149317675704</v>
      </c>
      <c r="K90" s="6">
        <f t="shared" si="26"/>
        <v>0.19844703381800677</v>
      </c>
      <c r="L90" s="2">
        <f t="shared" si="38"/>
        <v>0</v>
      </c>
      <c r="M90">
        <f t="shared" si="39"/>
        <v>0</v>
      </c>
      <c r="N90">
        <f t="shared" si="27"/>
        <v>0</v>
      </c>
      <c r="O90">
        <f t="shared" si="40"/>
        <v>0</v>
      </c>
      <c r="P90">
        <f t="shared" si="28"/>
        <v>3.536016950561285</v>
      </c>
      <c r="T90" s="12">
        <f t="shared" si="24"/>
        <v>1.7200000000000009</v>
      </c>
      <c r="U90" s="14">
        <v>0.295124654715389</v>
      </c>
      <c r="V90" s="16">
        <f t="shared" si="23"/>
        <v>0.30195999999999995</v>
      </c>
      <c r="W90" s="3"/>
      <c r="X90" s="3"/>
      <c r="Y90" s="3"/>
      <c r="Z90" s="3"/>
      <c r="AA90" s="3"/>
      <c r="AB90" s="3"/>
    </row>
    <row r="91" spans="1:28" ht="12.75">
      <c r="A91">
        <f t="shared" si="35"/>
        <v>63.75000000000007</v>
      </c>
      <c r="B91">
        <f t="shared" si="36"/>
        <v>34335.39571350621</v>
      </c>
      <c r="C91">
        <f t="shared" si="29"/>
        <v>-9.71841014975691</v>
      </c>
      <c r="D91">
        <f t="shared" si="37"/>
        <v>1195.0105594792062</v>
      </c>
      <c r="E91">
        <f t="shared" si="30"/>
        <v>-51167.42943847005</v>
      </c>
      <c r="F91">
        <f t="shared" si="31"/>
        <v>5264.999999999992</v>
      </c>
      <c r="G91">
        <f t="shared" si="32"/>
        <v>0</v>
      </c>
      <c r="H91">
        <f t="shared" si="25"/>
        <v>0</v>
      </c>
      <c r="I91" s="3">
        <f t="shared" si="33"/>
        <v>0</v>
      </c>
      <c r="J91">
        <f t="shared" si="34"/>
        <v>9.71841014975691</v>
      </c>
      <c r="K91" s="6">
        <f t="shared" si="26"/>
        <v>0.19983072705540936</v>
      </c>
      <c r="L91" s="2">
        <f t="shared" si="38"/>
        <v>0</v>
      </c>
      <c r="M91">
        <f t="shared" si="39"/>
        <v>0</v>
      </c>
      <c r="N91">
        <f t="shared" si="27"/>
        <v>0</v>
      </c>
      <c r="O91">
        <f t="shared" si="40"/>
        <v>0</v>
      </c>
      <c r="P91">
        <f t="shared" si="28"/>
        <v>3.5117416306068536</v>
      </c>
      <c r="T91" s="12">
        <f t="shared" si="24"/>
        <v>1.760000000000001</v>
      </c>
      <c r="U91" s="14">
        <v>0.29173679181978</v>
      </c>
      <c r="V91" s="16">
        <f t="shared" si="23"/>
        <v>0.29967999999999995</v>
      </c>
      <c r="W91" s="3"/>
      <c r="X91" s="3"/>
      <c r="Y91" s="3"/>
      <c r="Z91" s="3"/>
      <c r="AA91" s="3"/>
      <c r="AB91" s="3"/>
    </row>
    <row r="92" spans="1:28" ht="12.75">
      <c r="A92">
        <f t="shared" si="35"/>
        <v>64.60000000000007</v>
      </c>
      <c r="B92">
        <f t="shared" si="36"/>
        <v>35344.13534877593</v>
      </c>
      <c r="C92">
        <f t="shared" si="29"/>
        <v>-9.715349879035289</v>
      </c>
      <c r="D92">
        <f t="shared" si="37"/>
        <v>1186.7525120820262</v>
      </c>
      <c r="E92">
        <f t="shared" si="30"/>
        <v>-51151.31711312071</v>
      </c>
      <c r="F92">
        <f t="shared" si="31"/>
        <v>5264.999999999992</v>
      </c>
      <c r="G92">
        <f t="shared" si="32"/>
        <v>0</v>
      </c>
      <c r="H92">
        <f t="shared" si="25"/>
        <v>0</v>
      </c>
      <c r="I92" s="3">
        <f t="shared" si="33"/>
        <v>0</v>
      </c>
      <c r="J92">
        <f t="shared" si="34"/>
        <v>9.715349879035289</v>
      </c>
      <c r="K92" s="6">
        <f t="shared" si="26"/>
        <v>0.20121398457587503</v>
      </c>
      <c r="L92" s="2">
        <f t="shared" si="38"/>
        <v>0</v>
      </c>
      <c r="M92">
        <f t="shared" si="39"/>
        <v>0</v>
      </c>
      <c r="N92">
        <f t="shared" si="27"/>
        <v>0</v>
      </c>
      <c r="O92">
        <f t="shared" si="40"/>
        <v>0</v>
      </c>
      <c r="P92">
        <f t="shared" si="28"/>
        <v>3.4874739548092104</v>
      </c>
      <c r="T92" s="12">
        <f t="shared" si="24"/>
        <v>1.800000000000001</v>
      </c>
      <c r="U92" s="14">
        <v>0.288476307308272</v>
      </c>
      <c r="V92" s="16">
        <f t="shared" si="23"/>
        <v>0.2974</v>
      </c>
      <c r="W92" s="3"/>
      <c r="X92" s="3"/>
      <c r="Y92" s="3"/>
      <c r="Z92" s="3"/>
      <c r="AA92" s="3"/>
      <c r="AB92" s="3"/>
    </row>
    <row r="93" spans="1:28" ht="12.75">
      <c r="A93">
        <f t="shared" si="35"/>
        <v>65.45000000000006</v>
      </c>
      <c r="B93">
        <f t="shared" si="36"/>
        <v>36345.85783838951</v>
      </c>
      <c r="C93">
        <f t="shared" si="29"/>
        <v>-9.712312326847957</v>
      </c>
      <c r="D93">
        <f t="shared" si="37"/>
        <v>1178.4970466042055</v>
      </c>
      <c r="E93">
        <f t="shared" si="30"/>
        <v>-51135.32440085441</v>
      </c>
      <c r="F93">
        <f t="shared" si="31"/>
        <v>5264.999999999992</v>
      </c>
      <c r="G93">
        <f t="shared" si="32"/>
        <v>0</v>
      </c>
      <c r="H93">
        <f t="shared" si="25"/>
        <v>0</v>
      </c>
      <c r="I93" s="3">
        <f t="shared" si="33"/>
        <v>0</v>
      </c>
      <c r="J93">
        <f t="shared" si="34"/>
        <v>9.712312326847957</v>
      </c>
      <c r="K93" s="6">
        <f t="shared" si="26"/>
        <v>0.20259680961403595</v>
      </c>
      <c r="L93" s="2">
        <f t="shared" si="38"/>
        <v>0</v>
      </c>
      <c r="M93">
        <f t="shared" si="39"/>
        <v>0</v>
      </c>
      <c r="N93">
        <f t="shared" si="27"/>
        <v>0</v>
      </c>
      <c r="O93">
        <f t="shared" si="40"/>
        <v>0</v>
      </c>
      <c r="P93">
        <f t="shared" si="28"/>
        <v>3.463213866420422</v>
      </c>
      <c r="T93" s="12">
        <f t="shared" si="24"/>
        <v>1.840000000000001</v>
      </c>
      <c r="U93" s="14">
        <v>0.285283532002252</v>
      </c>
      <c r="V93" s="16">
        <f t="shared" si="23"/>
        <v>0.29511999999999994</v>
      </c>
      <c r="W93" s="3"/>
      <c r="X93" s="3"/>
      <c r="Y93" s="3"/>
      <c r="Z93" s="3"/>
      <c r="AA93" s="3"/>
      <c r="AB93" s="3"/>
    </row>
    <row r="94" spans="1:28" ht="12.75">
      <c r="A94">
        <f t="shared" si="35"/>
        <v>66.30000000000005</v>
      </c>
      <c r="B94">
        <f t="shared" si="36"/>
        <v>37340.565360591296</v>
      </c>
      <c r="C94">
        <f t="shared" si="29"/>
        <v>-9.709297455761117</v>
      </c>
      <c r="D94">
        <f t="shared" si="37"/>
        <v>1170.2441437668085</v>
      </c>
      <c r="E94">
        <f t="shared" si="30"/>
        <v>-51119.45110458222</v>
      </c>
      <c r="F94">
        <f t="shared" si="31"/>
        <v>5264.999999999992</v>
      </c>
      <c r="G94">
        <f t="shared" si="32"/>
        <v>0</v>
      </c>
      <c r="H94">
        <f t="shared" si="25"/>
        <v>0</v>
      </c>
      <c r="I94" s="3">
        <f t="shared" si="33"/>
        <v>0</v>
      </c>
      <c r="J94">
        <f t="shared" si="34"/>
        <v>9.709297455761117</v>
      </c>
      <c r="K94" s="6">
        <f t="shared" si="26"/>
        <v>0.2039792053991946</v>
      </c>
      <c r="L94" s="2">
        <f t="shared" si="38"/>
        <v>0</v>
      </c>
      <c r="M94">
        <f t="shared" si="39"/>
        <v>0</v>
      </c>
      <c r="N94">
        <f t="shared" si="27"/>
        <v>0</v>
      </c>
      <c r="O94">
        <f t="shared" si="40"/>
        <v>0</v>
      </c>
      <c r="P94">
        <f t="shared" si="28"/>
        <v>3.43896130878606</v>
      </c>
      <c r="T94" s="12">
        <f t="shared" si="24"/>
        <v>1.880000000000001</v>
      </c>
      <c r="U94" s="14">
        <v>0.282156072715716</v>
      </c>
      <c r="V94" s="16">
        <f t="shared" si="23"/>
        <v>0.29284</v>
      </c>
      <c r="W94" s="3"/>
      <c r="X94" s="3"/>
      <c r="Y94" s="3"/>
      <c r="Z94" s="3"/>
      <c r="AA94" s="3"/>
      <c r="AB94" s="3"/>
    </row>
    <row r="95" spans="1:28" ht="12.75">
      <c r="A95">
        <f t="shared" si="35"/>
        <v>67.15000000000005</v>
      </c>
      <c r="B95">
        <f t="shared" si="36"/>
        <v>38328.26007726538</v>
      </c>
      <c r="C95">
        <f t="shared" si="29"/>
        <v>-9.706305228650288</v>
      </c>
      <c r="D95">
        <f t="shared" si="37"/>
        <v>1161.9937843224557</v>
      </c>
      <c r="E95">
        <f t="shared" si="30"/>
        <v>-51103.697028843686</v>
      </c>
      <c r="F95">
        <f t="shared" si="31"/>
        <v>5264.999999999992</v>
      </c>
      <c r="G95">
        <f t="shared" si="32"/>
        <v>0</v>
      </c>
      <c r="H95">
        <f t="shared" si="25"/>
        <v>0</v>
      </c>
      <c r="I95" s="3">
        <f t="shared" si="33"/>
        <v>0</v>
      </c>
      <c r="J95">
        <f t="shared" si="34"/>
        <v>9.706305228650288</v>
      </c>
      <c r="K95" s="6">
        <f t="shared" si="26"/>
        <v>0.2053611751553676</v>
      </c>
      <c r="L95" s="2">
        <f t="shared" si="38"/>
        <v>0</v>
      </c>
      <c r="M95">
        <f t="shared" si="39"/>
        <v>0</v>
      </c>
      <c r="N95">
        <f t="shared" si="27"/>
        <v>0</v>
      </c>
      <c r="O95">
        <f t="shared" si="40"/>
        <v>0</v>
      </c>
      <c r="P95">
        <f t="shared" si="28"/>
        <v>3.4147162253444288</v>
      </c>
      <c r="T95" s="12">
        <f t="shared" si="24"/>
        <v>1.920000000000001</v>
      </c>
      <c r="U95" s="14">
        <v>0.279110406394533</v>
      </c>
      <c r="V95" s="16">
        <f t="shared" si="23"/>
        <v>0.29055999999999993</v>
      </c>
      <c r="W95" s="3"/>
      <c r="X95" s="3"/>
      <c r="Y95" s="3"/>
      <c r="Z95" s="3"/>
      <c r="AA95" s="3"/>
      <c r="AB95" s="3"/>
    </row>
    <row r="96" spans="1:28" ht="12.75">
      <c r="A96">
        <f t="shared" si="35"/>
        <v>68.00000000000004</v>
      </c>
      <c r="B96">
        <f t="shared" si="36"/>
        <v>39308.944133962184</v>
      </c>
      <c r="C96">
        <f t="shared" si="29"/>
        <v>-9.703335608699145</v>
      </c>
      <c r="D96">
        <f t="shared" si="37"/>
        <v>1153.7459490550614</v>
      </c>
      <c r="E96">
        <f t="shared" si="30"/>
        <v>-51088.06197980092</v>
      </c>
      <c r="F96">
        <f t="shared" si="31"/>
        <v>5264.999999999992</v>
      </c>
      <c r="G96">
        <f t="shared" si="32"/>
        <v>0</v>
      </c>
      <c r="H96">
        <f t="shared" si="25"/>
        <v>0</v>
      </c>
      <c r="I96" s="3">
        <f t="shared" si="33"/>
        <v>0</v>
      </c>
      <c r="J96">
        <f t="shared" si="34"/>
        <v>9.703335608699145</v>
      </c>
      <c r="K96" s="6">
        <f t="shared" si="26"/>
        <v>0.20674272210132977</v>
      </c>
      <c r="L96" s="2">
        <f t="shared" si="38"/>
        <v>0</v>
      </c>
      <c r="M96">
        <f t="shared" si="39"/>
        <v>0</v>
      </c>
      <c r="N96">
        <f t="shared" si="27"/>
        <v>0</v>
      </c>
      <c r="O96">
        <f t="shared" si="40"/>
        <v>0</v>
      </c>
      <c r="P96">
        <f t="shared" si="28"/>
        <v>3.3904785596257936</v>
      </c>
      <c r="T96" s="12">
        <f t="shared" si="24"/>
        <v>1.960000000000001</v>
      </c>
      <c r="U96" s="14">
        <v>0.276176488632851</v>
      </c>
      <c r="V96" s="16">
        <f t="shared" si="23"/>
        <v>0.28828</v>
      </c>
      <c r="W96" s="3"/>
      <c r="X96" s="3"/>
      <c r="Y96" s="3"/>
      <c r="Z96" s="3"/>
      <c r="AA96" s="3"/>
      <c r="AB96" s="3"/>
    </row>
    <row r="97" spans="1:28" ht="12.75">
      <c r="A97">
        <f t="shared" si="35"/>
        <v>68.85000000000004</v>
      </c>
      <c r="B97">
        <f t="shared" si="36"/>
        <v>40282.61965992482</v>
      </c>
      <c r="C97">
        <f t="shared" si="29"/>
        <v>-9.700388559398434</v>
      </c>
      <c r="D97">
        <f t="shared" si="37"/>
        <v>1145.5006187795727</v>
      </c>
      <c r="E97">
        <f t="shared" si="30"/>
        <v>-51072.54576523267</v>
      </c>
      <c r="F97">
        <f t="shared" si="31"/>
        <v>5264.999999999992</v>
      </c>
      <c r="G97">
        <f t="shared" si="32"/>
        <v>0</v>
      </c>
      <c r="H97">
        <f t="shared" si="25"/>
        <v>0</v>
      </c>
      <c r="I97" s="3">
        <f t="shared" si="33"/>
        <v>0</v>
      </c>
      <c r="J97">
        <f t="shared" si="34"/>
        <v>9.700388559398434</v>
      </c>
      <c r="K97" s="6">
        <f t="shared" si="26"/>
        <v>0.20812384945065784</v>
      </c>
      <c r="L97" s="2">
        <f t="shared" si="38"/>
        <v>0</v>
      </c>
      <c r="M97">
        <f t="shared" si="39"/>
        <v>0</v>
      </c>
      <c r="N97">
        <f t="shared" si="27"/>
        <v>0</v>
      </c>
      <c r="O97">
        <f t="shared" si="40"/>
        <v>0</v>
      </c>
      <c r="P97">
        <f t="shared" si="28"/>
        <v>3.366248255251617</v>
      </c>
      <c r="T97" s="12">
        <f t="shared" si="24"/>
        <v>2.000000000000001</v>
      </c>
      <c r="U97" s="14">
        <v>0.273298020928212</v>
      </c>
      <c r="V97" s="16">
        <f t="shared" si="23"/>
        <v>0.286</v>
      </c>
      <c r="W97" s="3"/>
      <c r="X97" s="3"/>
      <c r="Y97" s="3"/>
      <c r="Z97" s="3"/>
      <c r="AA97" s="3"/>
      <c r="AB97" s="3"/>
    </row>
    <row r="98" spans="1:28" ht="12.75">
      <c r="A98">
        <f t="shared" si="35"/>
        <v>69.70000000000003</v>
      </c>
      <c r="B98">
        <f t="shared" si="36"/>
        <v>41249.28876811527</v>
      </c>
      <c r="C98">
        <f t="shared" si="29"/>
        <v>-9.697464044544832</v>
      </c>
      <c r="D98">
        <f t="shared" si="37"/>
        <v>1137.2577743417096</v>
      </c>
      <c r="E98">
        <f t="shared" si="30"/>
        <v>-51057.14819452846</v>
      </c>
      <c r="F98">
        <f t="shared" si="31"/>
        <v>5264.999999999992</v>
      </c>
      <c r="G98">
        <f t="shared" si="32"/>
        <v>0</v>
      </c>
      <c r="H98">
        <f t="shared" si="25"/>
        <v>0</v>
      </c>
      <c r="I98" s="3">
        <f t="shared" si="33"/>
        <v>0</v>
      </c>
      <c r="J98">
        <f t="shared" si="34"/>
        <v>9.697464044544832</v>
      </c>
      <c r="K98" s="6">
        <f t="shared" si="26"/>
        <v>0.20950456041177398</v>
      </c>
      <c r="L98" s="2">
        <f t="shared" si="38"/>
        <v>0</v>
      </c>
      <c r="M98">
        <f t="shared" si="39"/>
        <v>0</v>
      </c>
      <c r="N98">
        <f t="shared" si="27"/>
        <v>0</v>
      </c>
      <c r="O98">
        <f t="shared" si="40"/>
        <v>0</v>
      </c>
      <c r="P98">
        <f t="shared" si="28"/>
        <v>3.34202525593379</v>
      </c>
      <c r="T98" s="12">
        <f t="shared" si="24"/>
        <v>2.040000000000001</v>
      </c>
      <c r="U98" s="14">
        <v>0.270473817246756</v>
      </c>
      <c r="V98" s="16">
        <f t="shared" si="23"/>
        <v>0.28371999999999997</v>
      </c>
      <c r="W98" s="3"/>
      <c r="X98" s="3"/>
      <c r="Y98" s="3"/>
      <c r="Z98" s="3"/>
      <c r="AA98" s="3"/>
      <c r="AB98" s="3"/>
    </row>
    <row r="99" spans="1:28" ht="12.75">
      <c r="A99">
        <f t="shared" si="35"/>
        <v>70.55000000000003</v>
      </c>
      <c r="B99">
        <f t="shared" si="36"/>
        <v>42208.953555240325</v>
      </c>
      <c r="C99">
        <f t="shared" si="29"/>
        <v>-9.694562028239877</v>
      </c>
      <c r="D99">
        <f t="shared" si="37"/>
        <v>1129.0173966177058</v>
      </c>
      <c r="E99">
        <f t="shared" si="30"/>
        <v>-51041.869078682874</v>
      </c>
      <c r="F99">
        <f t="shared" si="31"/>
        <v>5264.999999999992</v>
      </c>
      <c r="G99">
        <f t="shared" si="32"/>
        <v>0</v>
      </c>
      <c r="H99">
        <f t="shared" si="25"/>
        <v>0</v>
      </c>
      <c r="I99" s="3">
        <f t="shared" si="33"/>
        <v>0</v>
      </c>
      <c r="J99">
        <f t="shared" si="34"/>
        <v>9.694562028239877</v>
      </c>
      <c r="K99" s="6">
        <f t="shared" si="26"/>
        <v>0.210884858187989</v>
      </c>
      <c r="L99" s="2">
        <f t="shared" si="38"/>
        <v>0</v>
      </c>
      <c r="M99">
        <f t="shared" si="39"/>
        <v>0</v>
      </c>
      <c r="N99">
        <f t="shared" si="27"/>
        <v>0</v>
      </c>
      <c r="O99">
        <f t="shared" si="40"/>
        <v>0</v>
      </c>
      <c r="P99">
        <f t="shared" si="28"/>
        <v>3.3178095054738774</v>
      </c>
      <c r="T99" s="12">
        <f t="shared" si="24"/>
        <v>2.080000000000001</v>
      </c>
      <c r="U99" s="14">
        <v>0.267702742454367</v>
      </c>
      <c r="V99" s="16">
        <f t="shared" si="23"/>
        <v>0.28143999999999997</v>
      </c>
      <c r="W99" s="3"/>
      <c r="X99" s="3"/>
      <c r="Y99" s="3"/>
      <c r="Z99" s="3"/>
      <c r="AA99" s="3"/>
      <c r="AB99" s="3"/>
    </row>
    <row r="100" spans="1:28" ht="12.75">
      <c r="A100">
        <f t="shared" si="35"/>
        <v>71.40000000000002</v>
      </c>
      <c r="B100">
        <f t="shared" si="36"/>
        <v>43161.61610177727</v>
      </c>
      <c r="C100">
        <f t="shared" si="29"/>
        <v>-9.691682474888866</v>
      </c>
      <c r="D100">
        <f t="shared" si="37"/>
        <v>1120.7794665140502</v>
      </c>
      <c r="E100">
        <f t="shared" si="30"/>
        <v>-51026.7082302898</v>
      </c>
      <c r="F100">
        <f t="shared" si="31"/>
        <v>5264.999999999992</v>
      </c>
      <c r="G100">
        <f t="shared" si="32"/>
        <v>0</v>
      </c>
      <c r="H100">
        <f t="shared" si="25"/>
        <v>0</v>
      </c>
      <c r="I100" s="3">
        <f t="shared" si="33"/>
        <v>0</v>
      </c>
      <c r="J100">
        <f t="shared" si="34"/>
        <v>9.691682474888866</v>
      </c>
      <c r="K100" s="6">
        <f t="shared" si="26"/>
        <v>0.21226474597754608</v>
      </c>
      <c r="L100" s="2">
        <f t="shared" si="38"/>
        <v>0</v>
      </c>
      <c r="M100">
        <f t="shared" si="39"/>
        <v>0</v>
      </c>
      <c r="N100">
        <f t="shared" si="27"/>
        <v>0</v>
      </c>
      <c r="O100">
        <f t="shared" si="40"/>
        <v>0</v>
      </c>
      <c r="P100">
        <f t="shared" si="28"/>
        <v>3.29360094776235</v>
      </c>
      <c r="T100" s="12">
        <f t="shared" si="24"/>
        <v>2.120000000000001</v>
      </c>
      <c r="U100" s="14">
        <v>0.264983700187818</v>
      </c>
      <c r="V100" s="16">
        <f t="shared" si="23"/>
        <v>0.27915999999999996</v>
      </c>
      <c r="W100" s="3"/>
      <c r="X100" s="3"/>
      <c r="Y100" s="3"/>
      <c r="Z100" s="3"/>
      <c r="AA100" s="3"/>
      <c r="AB100" s="3"/>
    </row>
    <row r="101" spans="1:28" ht="12.75">
      <c r="A101">
        <f t="shared" si="35"/>
        <v>72.25000000000001</v>
      </c>
      <c r="B101">
        <f t="shared" si="36"/>
        <v>44107.278471999416</v>
      </c>
      <c r="C101">
        <f t="shared" si="29"/>
        <v>-9.688825349199774</v>
      </c>
      <c r="D101">
        <f t="shared" si="37"/>
        <v>1112.5439649672305</v>
      </c>
      <c r="E101">
        <f t="shared" si="30"/>
        <v>-51011.66546353673</v>
      </c>
      <c r="F101">
        <f t="shared" si="31"/>
        <v>5264.999999999992</v>
      </c>
      <c r="G101">
        <f t="shared" si="32"/>
        <v>0</v>
      </c>
      <c r="H101">
        <f t="shared" si="25"/>
        <v>0</v>
      </c>
      <c r="I101" s="3">
        <f t="shared" si="33"/>
        <v>0</v>
      </c>
      <c r="J101">
        <f t="shared" si="34"/>
        <v>9.688825349199774</v>
      </c>
      <c r="K101" s="6">
        <f t="shared" si="26"/>
        <v>0.21364422697366325</v>
      </c>
      <c r="L101" s="2">
        <f t="shared" si="38"/>
        <v>0</v>
      </c>
      <c r="M101">
        <f t="shared" si="39"/>
        <v>0</v>
      </c>
      <c r="N101">
        <f t="shared" si="27"/>
        <v>0</v>
      </c>
      <c r="O101">
        <f t="shared" si="40"/>
        <v>0</v>
      </c>
      <c r="P101">
        <f t="shared" si="28"/>
        <v>3.2693995267778377</v>
      </c>
      <c r="T101" s="12">
        <f t="shared" si="24"/>
        <v>2.160000000000001</v>
      </c>
      <c r="U101" s="14">
        <v>0.262315624564709</v>
      </c>
      <c r="V101" s="16">
        <f t="shared" si="23"/>
        <v>0.27687999999999996</v>
      </c>
      <c r="W101" s="3"/>
      <c r="X101" s="3"/>
      <c r="Y101" s="3"/>
      <c r="Z101" s="3"/>
      <c r="AA101" s="3"/>
      <c r="AB101" s="3"/>
    </row>
    <row r="102" spans="1:28" ht="12.75">
      <c r="A102">
        <f t="shared" si="35"/>
        <v>73.10000000000001</v>
      </c>
      <c r="B102">
        <f t="shared" si="36"/>
        <v>45045.94271400137</v>
      </c>
      <c r="C102">
        <f t="shared" si="29"/>
        <v>-9.685990616182215</v>
      </c>
      <c r="D102">
        <f t="shared" si="37"/>
        <v>1104.3108729434757</v>
      </c>
      <c r="E102">
        <f t="shared" si="30"/>
        <v>-50996.740594199284</v>
      </c>
      <c r="F102">
        <f t="shared" si="31"/>
        <v>5264.999999999992</v>
      </c>
      <c r="G102">
        <f t="shared" si="32"/>
        <v>0</v>
      </c>
      <c r="H102">
        <f t="shared" si="25"/>
        <v>0</v>
      </c>
      <c r="I102" s="3">
        <f t="shared" si="33"/>
        <v>0</v>
      </c>
      <c r="J102">
        <f t="shared" si="34"/>
        <v>9.685990616182215</v>
      </c>
      <c r="K102" s="6">
        <f t="shared" si="26"/>
        <v>0.21502330436457695</v>
      </c>
      <c r="L102" s="2">
        <f t="shared" si="38"/>
        <v>0</v>
      </c>
      <c r="M102">
        <f t="shared" si="39"/>
        <v>0</v>
      </c>
      <c r="N102">
        <f t="shared" si="27"/>
        <v>0</v>
      </c>
      <c r="O102">
        <f t="shared" si="40"/>
        <v>0</v>
      </c>
      <c r="P102">
        <f t="shared" si="28"/>
        <v>3.2452051865863694</v>
      </c>
      <c r="T102" s="12">
        <f t="shared" si="24"/>
        <v>2.200000000000001</v>
      </c>
      <c r="U102" s="14">
        <v>0.259697474604789</v>
      </c>
      <c r="V102" s="16">
        <f t="shared" si="23"/>
        <v>0.27459999999999996</v>
      </c>
      <c r="W102" s="3"/>
      <c r="X102" s="3"/>
      <c r="Y102" s="3"/>
      <c r="Z102" s="3"/>
      <c r="AA102" s="3"/>
      <c r="AB102" s="3"/>
    </row>
    <row r="103" spans="1:28" ht="12.75">
      <c r="A103">
        <f t="shared" si="35"/>
        <v>73.95</v>
      </c>
      <c r="B103">
        <f t="shared" si="36"/>
        <v>45977.6108597241</v>
      </c>
      <c r="C103">
        <f t="shared" si="29"/>
        <v>-9.683178241146347</v>
      </c>
      <c r="D103">
        <f t="shared" si="37"/>
        <v>1096.0801714385013</v>
      </c>
      <c r="E103">
        <f t="shared" si="30"/>
        <v>-50981.93343963544</v>
      </c>
      <c r="F103">
        <f t="shared" si="31"/>
        <v>5264.999999999992</v>
      </c>
      <c r="G103">
        <f t="shared" si="32"/>
        <v>0</v>
      </c>
      <c r="H103">
        <f t="shared" si="25"/>
        <v>0</v>
      </c>
      <c r="I103" s="3">
        <f t="shared" si="33"/>
        <v>0</v>
      </c>
      <c r="J103">
        <f t="shared" si="34"/>
        <v>9.683178241146347</v>
      </c>
      <c r="K103" s="6">
        <f t="shared" si="26"/>
        <v>0.2164019813335844</v>
      </c>
      <c r="L103" s="2">
        <f t="shared" si="38"/>
        <v>0</v>
      </c>
      <c r="M103">
        <f t="shared" si="39"/>
        <v>0</v>
      </c>
      <c r="N103">
        <f t="shared" si="27"/>
        <v>0</v>
      </c>
      <c r="O103">
        <f t="shared" si="40"/>
        <v>0</v>
      </c>
      <c r="P103">
        <f t="shared" si="28"/>
        <v>3.221017871340625</v>
      </c>
      <c r="T103" s="12">
        <f t="shared" si="24"/>
        <v>2.240000000000001</v>
      </c>
      <c r="U103" s="14">
        <v>0.25712823055884</v>
      </c>
      <c r="V103" s="16">
        <f t="shared" si="23"/>
        <v>0.27231999999999995</v>
      </c>
      <c r="W103" s="3"/>
      <c r="X103" s="3"/>
      <c r="Y103" s="3"/>
      <c r="Z103" s="3"/>
      <c r="AA103" s="3"/>
      <c r="AB103" s="3"/>
    </row>
    <row r="104" spans="1:28" ht="12.75">
      <c r="A104">
        <f t="shared" si="35"/>
        <v>74.8</v>
      </c>
      <c r="B104">
        <f t="shared" si="36"/>
        <v>46902.284924979765</v>
      </c>
      <c r="C104">
        <f t="shared" si="29"/>
        <v>-9.680388189701858</v>
      </c>
      <c r="D104">
        <f t="shared" si="37"/>
        <v>1087.8518414772548</v>
      </c>
      <c r="E104">
        <f t="shared" si="30"/>
        <v>-50967.24381878022</v>
      </c>
      <c r="F104">
        <f t="shared" si="31"/>
        <v>5264.999999999992</v>
      </c>
      <c r="G104">
        <f t="shared" si="32"/>
        <v>0</v>
      </c>
      <c r="H104">
        <f t="shared" si="25"/>
        <v>0</v>
      </c>
      <c r="I104" s="3">
        <f t="shared" si="33"/>
        <v>0</v>
      </c>
      <c r="J104">
        <f t="shared" si="34"/>
        <v>9.68038818970186</v>
      </c>
      <c r="K104" s="6">
        <f t="shared" si="26"/>
        <v>0.21778026105908632</v>
      </c>
      <c r="L104" s="2">
        <f t="shared" si="38"/>
        <v>0</v>
      </c>
      <c r="M104">
        <f t="shared" si="39"/>
        <v>0</v>
      </c>
      <c r="N104">
        <f t="shared" si="27"/>
        <v>0</v>
      </c>
      <c r="O104">
        <f t="shared" si="40"/>
        <v>0</v>
      </c>
      <c r="P104">
        <f t="shared" si="28"/>
        <v>3.1968375252791876</v>
      </c>
      <c r="T104" s="12">
        <f t="shared" si="24"/>
        <v>2.280000000000001</v>
      </c>
      <c r="U104" s="14">
        <v>0.254606891570311</v>
      </c>
      <c r="V104" s="16">
        <f t="shared" si="23"/>
        <v>0.27003999999999995</v>
      </c>
      <c r="W104" s="3"/>
      <c r="X104" s="3"/>
      <c r="Y104" s="3"/>
      <c r="Z104" s="3"/>
      <c r="AA104" s="3"/>
      <c r="AB104" s="3"/>
    </row>
    <row r="105" spans="1:28" ht="12.75">
      <c r="A105">
        <f t="shared" si="35"/>
        <v>75.64999999999999</v>
      </c>
      <c r="B105">
        <f t="shared" si="36"/>
        <v>47819.96690947638</v>
      </c>
      <c r="C105">
        <f t="shared" si="29"/>
        <v>-9.67762042775692</v>
      </c>
      <c r="D105">
        <f t="shared" si="37"/>
        <v>1079.6258641136615</v>
      </c>
      <c r="E105">
        <f t="shared" si="30"/>
        <v>-50952.671552140106</v>
      </c>
      <c r="F105">
        <f t="shared" si="31"/>
        <v>5264.999999999992</v>
      </c>
      <c r="G105">
        <f t="shared" si="32"/>
        <v>0</v>
      </c>
      <c r="H105">
        <f t="shared" si="25"/>
        <v>0</v>
      </c>
      <c r="I105" s="3">
        <f t="shared" si="33"/>
        <v>0</v>
      </c>
      <c r="J105">
        <f t="shared" si="34"/>
        <v>9.67762042775692</v>
      </c>
      <c r="K105" s="6">
        <f t="shared" si="26"/>
        <v>0.21915814671462958</v>
      </c>
      <c r="L105" s="2">
        <f t="shared" si="38"/>
        <v>0</v>
      </c>
      <c r="M105">
        <f t="shared" si="39"/>
        <v>0</v>
      </c>
      <c r="N105">
        <f t="shared" si="27"/>
        <v>0</v>
      </c>
      <c r="O105">
        <f t="shared" si="40"/>
        <v>0</v>
      </c>
      <c r="P105">
        <f t="shared" si="28"/>
        <v>3.172664092725797</v>
      </c>
      <c r="T105" s="12">
        <f t="shared" si="24"/>
        <v>2.320000000000001</v>
      </c>
      <c r="U105" s="14">
        <v>0.252132474258098</v>
      </c>
      <c r="V105" s="16">
        <f t="shared" si="23"/>
        <v>0.26775999999999994</v>
      </c>
      <c r="W105" s="3"/>
      <c r="X105" s="3"/>
      <c r="Y105" s="3"/>
      <c r="Z105" s="3"/>
      <c r="AA105" s="3"/>
      <c r="AB105" s="3"/>
    </row>
    <row r="106" spans="1:28" ht="12.75">
      <c r="A106">
        <f t="shared" si="35"/>
        <v>76.49999999999999</v>
      </c>
      <c r="B106">
        <f t="shared" si="36"/>
        <v>48730.658796842195</v>
      </c>
      <c r="C106">
        <f t="shared" si="29"/>
        <v>-9.674874921517159</v>
      </c>
      <c r="D106">
        <f t="shared" si="37"/>
        <v>1071.402220430372</v>
      </c>
      <c r="E106">
        <f t="shared" si="30"/>
        <v>-50938.21646178776</v>
      </c>
      <c r="F106">
        <f t="shared" si="31"/>
        <v>5264.999999999992</v>
      </c>
      <c r="G106">
        <f t="shared" si="32"/>
        <v>0</v>
      </c>
      <c r="H106">
        <f t="shared" si="25"/>
        <v>0</v>
      </c>
      <c r="I106" s="3">
        <f t="shared" si="33"/>
        <v>0</v>
      </c>
      <c r="J106">
        <f t="shared" si="34"/>
        <v>9.674874921517159</v>
      </c>
      <c r="K106" s="6">
        <f t="shared" si="26"/>
        <v>0.22053564146894944</v>
      </c>
      <c r="L106" s="2">
        <f t="shared" si="38"/>
        <v>0</v>
      </c>
      <c r="M106">
        <f t="shared" si="39"/>
        <v>0</v>
      </c>
      <c r="N106">
        <f t="shared" si="27"/>
        <v>0</v>
      </c>
      <c r="O106">
        <f t="shared" si="40"/>
        <v>0</v>
      </c>
      <c r="P106">
        <f t="shared" si="28"/>
        <v>3.1484975180886066</v>
      </c>
      <c r="T106" s="12">
        <f t="shared" si="24"/>
        <v>2.360000000000001</v>
      </c>
      <c r="U106" s="14">
        <v>0.24970401192581</v>
      </c>
      <c r="V106" s="16">
        <f t="shared" si="23"/>
        <v>0.26547999999999994</v>
      </c>
      <c r="W106" s="3"/>
      <c r="X106" s="3"/>
      <c r="Y106" s="3"/>
      <c r="Z106" s="3"/>
      <c r="AA106" s="3"/>
      <c r="AB106" s="3"/>
    </row>
    <row r="107" spans="1:28" ht="12.75">
      <c r="A107">
        <f t="shared" si="35"/>
        <v>77.34999999999998</v>
      </c>
      <c r="B107">
        <f t="shared" si="36"/>
        <v>49634.36255464993</v>
      </c>
      <c r="C107">
        <f t="shared" si="29"/>
        <v>-9.672151637484642</v>
      </c>
      <c r="D107">
        <f t="shared" si="37"/>
        <v>1063.18089153851</v>
      </c>
      <c r="E107">
        <f t="shared" si="30"/>
        <v>-50923.878371356564</v>
      </c>
      <c r="F107">
        <f t="shared" si="31"/>
        <v>5264.999999999992</v>
      </c>
      <c r="G107">
        <f t="shared" si="32"/>
        <v>0</v>
      </c>
      <c r="H107">
        <f t="shared" si="25"/>
        <v>0</v>
      </c>
      <c r="I107" s="3">
        <f t="shared" si="33"/>
        <v>0</v>
      </c>
      <c r="J107">
        <f t="shared" si="34"/>
        <v>9.672151637484642</v>
      </c>
      <c r="K107" s="6">
        <f t="shared" si="26"/>
        <v>0.22191274848601175</v>
      </c>
      <c r="L107" s="2">
        <f t="shared" si="38"/>
        <v>0</v>
      </c>
      <c r="M107">
        <f t="shared" si="39"/>
        <v>0</v>
      </c>
      <c r="N107">
        <f t="shared" si="27"/>
        <v>0</v>
      </c>
      <c r="O107">
        <f t="shared" si="40"/>
        <v>0</v>
      </c>
      <c r="P107">
        <f t="shared" si="28"/>
        <v>3.1243377458594432</v>
      </c>
      <c r="T107" s="12">
        <f t="shared" si="24"/>
        <v>2.4000000000000012</v>
      </c>
      <c r="U107" s="14">
        <v>0.247320554186987</v>
      </c>
      <c r="V107" s="16">
        <f t="shared" si="23"/>
        <v>0.26319999999999993</v>
      </c>
      <c r="W107" s="3"/>
      <c r="X107" s="3"/>
      <c r="Y107" s="3"/>
      <c r="Z107" s="3"/>
      <c r="AA107" s="3"/>
      <c r="AB107" s="3"/>
    </row>
    <row r="108" spans="1:28" ht="12.75">
      <c r="A108">
        <f t="shared" si="35"/>
        <v>78.19999999999997</v>
      </c>
      <c r="B108">
        <f t="shared" si="36"/>
        <v>50531.08013444074</v>
      </c>
      <c r="C108">
        <f t="shared" si="29"/>
        <v>-9.669450542456872</v>
      </c>
      <c r="D108">
        <f t="shared" si="37"/>
        <v>1054.9618585774217</v>
      </c>
      <c r="E108">
        <f t="shared" si="30"/>
        <v>-50909.65710603536</v>
      </c>
      <c r="F108">
        <f t="shared" si="31"/>
        <v>5264.999999999992</v>
      </c>
      <c r="G108">
        <f t="shared" si="32"/>
        <v>0</v>
      </c>
      <c r="H108">
        <f t="shared" si="25"/>
        <v>0</v>
      </c>
      <c r="I108" s="3">
        <f t="shared" si="33"/>
        <v>0</v>
      </c>
      <c r="J108">
        <f t="shared" si="34"/>
        <v>9.669450542456872</v>
      </c>
      <c r="K108" s="6">
        <f t="shared" si="26"/>
        <v>0.22328947092505502</v>
      </c>
      <c r="L108" s="2">
        <f t="shared" si="38"/>
        <v>0</v>
      </c>
      <c r="M108">
        <f t="shared" si="39"/>
        <v>0</v>
      </c>
      <c r="N108">
        <f t="shared" si="27"/>
        <v>0</v>
      </c>
      <c r="O108">
        <f t="shared" si="40"/>
        <v>0</v>
      </c>
      <c r="P108">
        <f t="shared" si="28"/>
        <v>3.10018472061307</v>
      </c>
      <c r="T108" s="12">
        <f t="shared" si="24"/>
        <v>2.4400000000000013</v>
      </c>
      <c r="U108" s="14">
        <v>0.244981166856475</v>
      </c>
      <c r="V108" s="16">
        <f t="shared" si="23"/>
        <v>0.26091999999999993</v>
      </c>
      <c r="W108" s="3"/>
      <c r="X108" s="3"/>
      <c r="Y108" s="3"/>
      <c r="Z108" s="3"/>
      <c r="AA108" s="3"/>
      <c r="AB108" s="3"/>
    </row>
    <row r="109" spans="1:28" ht="12.75">
      <c r="A109">
        <f t="shared" si="35"/>
        <v>79.04999999999997</v>
      </c>
      <c r="B109">
        <f t="shared" si="36"/>
        <v>51420.813471748</v>
      </c>
      <c r="C109">
        <f t="shared" si="29"/>
        <v>-9.666771603525802</v>
      </c>
      <c r="D109">
        <f t="shared" si="37"/>
        <v>1046.7451027144248</v>
      </c>
      <c r="E109">
        <f t="shared" si="30"/>
        <v>-50895.55249256327</v>
      </c>
      <c r="F109">
        <f t="shared" si="31"/>
        <v>5264.999999999992</v>
      </c>
      <c r="G109">
        <f t="shared" si="32"/>
        <v>0</v>
      </c>
      <c r="H109">
        <f t="shared" si="25"/>
        <v>0</v>
      </c>
      <c r="I109" s="3">
        <f t="shared" si="33"/>
        <v>0</v>
      </c>
      <c r="J109">
        <f t="shared" si="34"/>
        <v>9.666771603525802</v>
      </c>
      <c r="K109" s="6">
        <f t="shared" si="26"/>
        <v>0.2246658119406324</v>
      </c>
      <c r="L109" s="2">
        <f t="shared" si="38"/>
        <v>0</v>
      </c>
      <c r="M109">
        <f t="shared" si="39"/>
        <v>0</v>
      </c>
      <c r="N109">
        <f t="shared" si="27"/>
        <v>0</v>
      </c>
      <c r="O109">
        <f t="shared" si="40"/>
        <v>0</v>
      </c>
      <c r="P109">
        <f t="shared" si="28"/>
        <v>3.0760383870064496</v>
      </c>
      <c r="T109" s="12">
        <f t="shared" si="24"/>
        <v>2.4800000000000013</v>
      </c>
      <c r="U109" s="14">
        <v>0.242684932002123</v>
      </c>
      <c r="V109" s="16">
        <f t="shared" si="23"/>
        <v>0.25864</v>
      </c>
      <c r="W109" s="3"/>
      <c r="X109" s="3"/>
      <c r="Y109" s="3"/>
      <c r="Z109" s="3"/>
      <c r="AA109" s="3"/>
      <c r="AB109" s="3"/>
    </row>
    <row r="110" spans="1:28" ht="12.75">
      <c r="A110">
        <f t="shared" si="35"/>
        <v>79.89999999999996</v>
      </c>
      <c r="B110">
        <f t="shared" si="36"/>
        <v>52303.56448612087</v>
      </c>
      <c r="C110">
        <f t="shared" si="29"/>
        <v>-9.664114788076825</v>
      </c>
      <c r="D110">
        <f t="shared" si="37"/>
        <v>1038.5306051445596</v>
      </c>
      <c r="E110">
        <f t="shared" si="30"/>
        <v>-50881.5643592244</v>
      </c>
      <c r="F110">
        <f t="shared" si="31"/>
        <v>5264.999999999992</v>
      </c>
      <c r="G110">
        <f t="shared" si="32"/>
        <v>0</v>
      </c>
      <c r="H110">
        <f t="shared" si="25"/>
        <v>0</v>
      </c>
      <c r="I110" s="3">
        <f t="shared" si="33"/>
        <v>0</v>
      </c>
      <c r="J110">
        <f t="shared" si="34"/>
        <v>9.664114788076825</v>
      </c>
      <c r="K110" s="6">
        <f t="shared" si="26"/>
        <v>0.22604177468265335</v>
      </c>
      <c r="L110" s="2">
        <f t="shared" si="38"/>
        <v>0</v>
      </c>
      <c r="M110">
        <f t="shared" si="39"/>
        <v>0</v>
      </c>
      <c r="N110">
        <f t="shared" si="27"/>
        <v>0</v>
      </c>
      <c r="O110">
        <f t="shared" si="40"/>
        <v>0</v>
      </c>
      <c r="P110">
        <f t="shared" si="28"/>
        <v>3.0518986897780116</v>
      </c>
      <c r="T110" s="12">
        <f t="shared" si="24"/>
        <v>2.5200000000000014</v>
      </c>
      <c r="U110" s="14">
        <v>0.240430948082797</v>
      </c>
      <c r="V110" s="16">
        <f t="shared" si="23"/>
        <v>0.2563599999999999</v>
      </c>
      <c r="W110" s="3"/>
      <c r="X110" s="3"/>
      <c r="Y110" s="3"/>
      <c r="Z110" s="3"/>
      <c r="AA110" s="3"/>
      <c r="AB110" s="3"/>
    </row>
    <row r="111" spans="1:28" ht="12.75">
      <c r="A111">
        <f t="shared" si="35"/>
        <v>80.74999999999996</v>
      </c>
      <c r="B111">
        <f t="shared" si="36"/>
        <v>53179.33508114766</v>
      </c>
      <c r="C111">
        <f t="shared" si="29"/>
        <v>-9.661480063787819</v>
      </c>
      <c r="D111">
        <f t="shared" si="37"/>
        <v>1030.31834709034</v>
      </c>
      <c r="E111">
        <f t="shared" si="30"/>
        <v>-50867.69253584278</v>
      </c>
      <c r="F111">
        <f t="shared" si="31"/>
        <v>5264.999999999992</v>
      </c>
      <c r="G111">
        <f t="shared" si="32"/>
        <v>0</v>
      </c>
      <c r="H111">
        <f t="shared" si="25"/>
        <v>0</v>
      </c>
      <c r="I111" s="3">
        <f t="shared" si="33"/>
        <v>0</v>
      </c>
      <c r="J111">
        <f t="shared" si="34"/>
        <v>9.661480063787819</v>
      </c>
      <c r="K111" s="6">
        <f t="shared" si="26"/>
        <v>0.22741736229642548</v>
      </c>
      <c r="L111" s="2">
        <f t="shared" si="38"/>
        <v>0</v>
      </c>
      <c r="M111">
        <f t="shared" si="39"/>
        <v>0</v>
      </c>
      <c r="N111">
        <f t="shared" si="27"/>
        <v>0</v>
      </c>
      <c r="O111">
        <f t="shared" si="40"/>
        <v>0</v>
      </c>
      <c r="P111">
        <f t="shared" si="28"/>
        <v>3.0277655737469216</v>
      </c>
      <c r="T111" s="12">
        <f t="shared" si="24"/>
        <v>2.5600000000000014</v>
      </c>
      <c r="U111" s="14">
        <v>0.238218330121719</v>
      </c>
      <c r="V111" s="16">
        <f t="shared" si="23"/>
        <v>0.25408</v>
      </c>
      <c r="W111" s="3"/>
      <c r="X111" s="3"/>
      <c r="Y111" s="3"/>
      <c r="Z111" s="3"/>
      <c r="AA111" s="3"/>
      <c r="AB111" s="3"/>
    </row>
    <row r="112" spans="1:28" ht="12.75">
      <c r="A112">
        <f t="shared" si="35"/>
        <v>81.59999999999995</v>
      </c>
      <c r="B112">
        <f t="shared" si="36"/>
        <v>54048.127144478945</v>
      </c>
      <c r="C112">
        <f t="shared" si="29"/>
        <v>-9.658867398628182</v>
      </c>
      <c r="D112">
        <f t="shared" si="37"/>
        <v>1022.108309801506</v>
      </c>
      <c r="E112">
        <f t="shared" si="30"/>
        <v>-50853.9368537773</v>
      </c>
      <c r="F112">
        <f t="shared" si="31"/>
        <v>5264.999999999992</v>
      </c>
      <c r="G112">
        <f t="shared" si="32"/>
        <v>0</v>
      </c>
      <c r="H112">
        <f t="shared" si="25"/>
        <v>0</v>
      </c>
      <c r="I112" s="3">
        <f t="shared" si="33"/>
        <v>0</v>
      </c>
      <c r="J112">
        <f t="shared" si="34"/>
        <v>9.658867398628182</v>
      </c>
      <c r="K112" s="6">
        <f t="shared" si="26"/>
        <v>0.22879257792269583</v>
      </c>
      <c r="L112" s="2">
        <f t="shared" si="38"/>
        <v>0</v>
      </c>
      <c r="M112">
        <f t="shared" si="39"/>
        <v>0</v>
      </c>
      <c r="N112">
        <f t="shared" si="27"/>
        <v>0</v>
      </c>
      <c r="O112">
        <f t="shared" si="40"/>
        <v>0</v>
      </c>
      <c r="P112">
        <f t="shared" si="28"/>
        <v>3.0036389838123543</v>
      </c>
      <c r="T112" s="12">
        <f t="shared" si="24"/>
        <v>2.6000000000000014</v>
      </c>
      <c r="U112" s="14">
        <v>0.236046209880816</v>
      </c>
      <c r="V112" s="16">
        <f aca="true" t="shared" si="41" ref="V112:V147">IF(ABS(T112)&gt;4,0.17,IF(ABS(T112)&gt;1.16,-0.057*ABS(T112)+0.4,IF(ABS(T112)&gt;0.84,0.607*ABS(T112)-0.36,IF(ABS(T112)&gt;0.08,0.17,-0.125*ABS(T112)+0.18))))</f>
        <v>0.2517999999999999</v>
      </c>
      <c r="W112" s="3"/>
      <c r="X112" s="3"/>
      <c r="Y112" s="3"/>
      <c r="Z112" s="3"/>
      <c r="AA112" s="3"/>
      <c r="AB112" s="3"/>
    </row>
    <row r="113" spans="1:28" ht="12.75">
      <c r="A113">
        <f t="shared" si="35"/>
        <v>82.44999999999995</v>
      </c>
      <c r="B113">
        <f t="shared" si="36"/>
        <v>54909.94254785051</v>
      </c>
      <c r="C113">
        <f t="shared" si="29"/>
        <v>-9.656276760857855</v>
      </c>
      <c r="D113">
        <f t="shared" si="37"/>
        <v>1013.9004745547769</v>
      </c>
      <c r="E113">
        <f t="shared" si="30"/>
        <v>-50840.29714591653</v>
      </c>
      <c r="F113">
        <f t="shared" si="31"/>
        <v>5264.999999999992</v>
      </c>
      <c r="G113">
        <f t="shared" si="32"/>
        <v>0</v>
      </c>
      <c r="H113">
        <f t="shared" si="25"/>
        <v>0</v>
      </c>
      <c r="I113" s="3">
        <f t="shared" si="33"/>
        <v>0</v>
      </c>
      <c r="J113">
        <f t="shared" si="34"/>
        <v>9.656276760857855</v>
      </c>
      <c r="K113" s="6">
        <f t="shared" si="26"/>
        <v>0.23016742469769233</v>
      </c>
      <c r="L113" s="2">
        <f t="shared" si="38"/>
        <v>0</v>
      </c>
      <c r="M113">
        <f t="shared" si="39"/>
        <v>0</v>
      </c>
      <c r="N113">
        <f t="shared" si="27"/>
        <v>0</v>
      </c>
      <c r="O113">
        <f t="shared" si="40"/>
        <v>0</v>
      </c>
      <c r="P113">
        <f t="shared" si="28"/>
        <v>2.9795188649527664</v>
      </c>
      <c r="T113" s="12">
        <f aca="true" t="shared" si="42" ref="T113:T147">T112+0.04</f>
        <v>2.6400000000000015</v>
      </c>
      <c r="U113" s="14">
        <v>0.233893166726786</v>
      </c>
      <c r="V113" s="16">
        <f t="shared" si="41"/>
        <v>0.24951999999999994</v>
      </c>
      <c r="W113" s="3"/>
      <c r="X113" s="3"/>
      <c r="Y113" s="3"/>
      <c r="Z113" s="3"/>
      <c r="AA113" s="3"/>
      <c r="AB113" s="3"/>
    </row>
    <row r="114" spans="1:28" ht="12.75">
      <c r="A114">
        <f t="shared" si="35"/>
        <v>83.29999999999994</v>
      </c>
      <c r="B114">
        <f t="shared" si="36"/>
        <v>55764.78314710607</v>
      </c>
      <c r="C114">
        <f t="shared" si="29"/>
        <v>-9.65370811902639</v>
      </c>
      <c r="D114">
        <f t="shared" si="37"/>
        <v>1005.6948226536044</v>
      </c>
      <c r="E114">
        <f t="shared" si="30"/>
        <v>-50826.77324667387</v>
      </c>
      <c r="F114">
        <f t="shared" si="31"/>
        <v>5264.999999999992</v>
      </c>
      <c r="G114">
        <f t="shared" si="32"/>
        <v>0</v>
      </c>
      <c r="H114">
        <f t="shared" si="25"/>
        <v>0</v>
      </c>
      <c r="I114" s="3">
        <f t="shared" si="33"/>
        <v>0</v>
      </c>
      <c r="J114">
        <f t="shared" si="34"/>
        <v>9.65370811902639</v>
      </c>
      <c r="K114" s="6">
        <f t="shared" si="26"/>
        <v>0.23154190575316513</v>
      </c>
      <c r="L114" s="2">
        <f t="shared" si="38"/>
        <v>0</v>
      </c>
      <c r="M114">
        <f t="shared" si="39"/>
        <v>0</v>
      </c>
      <c r="N114">
        <f t="shared" si="27"/>
        <v>0</v>
      </c>
      <c r="O114">
        <f t="shared" si="40"/>
        <v>0</v>
      </c>
      <c r="P114">
        <f t="shared" si="28"/>
        <v>2.9554051622251736</v>
      </c>
      <c r="T114" s="12">
        <f t="shared" si="42"/>
        <v>2.6800000000000015</v>
      </c>
      <c r="U114" s="14">
        <v>0.231502822398054</v>
      </c>
      <c r="V114" s="16">
        <f t="shared" si="41"/>
        <v>0.24723999999999993</v>
      </c>
      <c r="W114" s="3"/>
      <c r="X114" s="3"/>
      <c r="Y114" s="3"/>
      <c r="Z114" s="3"/>
      <c r="AA114" s="3"/>
      <c r="AB114" s="3"/>
    </row>
    <row r="115" spans="1:28" ht="12.75">
      <c r="A115">
        <f t="shared" si="35"/>
        <v>84.14999999999993</v>
      </c>
      <c r="B115">
        <f t="shared" si="36"/>
        <v>56612.65078221981</v>
      </c>
      <c r="C115">
        <f t="shared" si="29"/>
        <v>-9.65116144197201</v>
      </c>
      <c r="D115">
        <f t="shared" si="37"/>
        <v>997.4913354279282</v>
      </c>
      <c r="E115">
        <f t="shared" si="30"/>
        <v>-50813.36499198255</v>
      </c>
      <c r="F115">
        <f t="shared" si="31"/>
        <v>5264.999999999992</v>
      </c>
      <c r="G115">
        <f t="shared" si="32"/>
        <v>0</v>
      </c>
      <c r="H115">
        <f t="shared" si="25"/>
        <v>0</v>
      </c>
      <c r="I115" s="3">
        <f t="shared" si="33"/>
        <v>0</v>
      </c>
      <c r="J115">
        <f t="shared" si="34"/>
        <v>9.65116144197201</v>
      </c>
      <c r="K115" s="6">
        <f t="shared" si="26"/>
        <v>0.23291602421642746</v>
      </c>
      <c r="L115" s="2">
        <f t="shared" si="38"/>
        <v>0</v>
      </c>
      <c r="M115">
        <f t="shared" si="39"/>
        <v>0</v>
      </c>
      <c r="N115">
        <f t="shared" si="27"/>
        <v>0</v>
      </c>
      <c r="O115">
        <f t="shared" si="40"/>
        <v>0</v>
      </c>
      <c r="P115">
        <f t="shared" si="28"/>
        <v>2.931297820764431</v>
      </c>
      <c r="T115" s="12">
        <f t="shared" si="42"/>
        <v>2.7200000000000015</v>
      </c>
      <c r="U115" s="14">
        <v>0.22916127778133</v>
      </c>
      <c r="V115" s="16">
        <f t="shared" si="41"/>
        <v>0.24495999999999993</v>
      </c>
      <c r="W115" s="3"/>
      <c r="X115" s="3"/>
      <c r="Y115" s="3"/>
      <c r="Z115" s="3"/>
      <c r="AA115" s="3"/>
      <c r="AB115" s="3"/>
    </row>
    <row r="116" spans="1:28" ht="12.75">
      <c r="A116">
        <f t="shared" si="35"/>
        <v>84.99999999999993</v>
      </c>
      <c r="B116">
        <f t="shared" si="36"/>
        <v>57453.54727731865</v>
      </c>
      <c r="C116">
        <f t="shared" si="29"/>
        <v>-9.648636698820686</v>
      </c>
      <c r="D116">
        <f t="shared" si="37"/>
        <v>989.2899942339307</v>
      </c>
      <c r="E116">
        <f t="shared" si="30"/>
        <v>-50800.072219290836</v>
      </c>
      <c r="F116">
        <f t="shared" si="31"/>
        <v>5264.999999999992</v>
      </c>
      <c r="G116">
        <f t="shared" si="32"/>
        <v>0</v>
      </c>
      <c r="H116">
        <f t="shared" si="25"/>
        <v>0</v>
      </c>
      <c r="I116" s="3">
        <f t="shared" si="33"/>
        <v>0</v>
      </c>
      <c r="J116">
        <f t="shared" si="34"/>
        <v>9.648636698820686</v>
      </c>
      <c r="K116" s="6">
        <f t="shared" si="26"/>
        <v>0.2342897832103969</v>
      </c>
      <c r="L116" s="2">
        <f t="shared" si="38"/>
        <v>0</v>
      </c>
      <c r="M116">
        <f t="shared" si="39"/>
        <v>0</v>
      </c>
      <c r="N116">
        <f t="shared" si="27"/>
        <v>0</v>
      </c>
      <c r="O116">
        <f t="shared" si="40"/>
        <v>0</v>
      </c>
      <c r="P116">
        <f t="shared" si="28"/>
        <v>2.907196785782511</v>
      </c>
      <c r="T116" s="12">
        <f t="shared" si="42"/>
        <v>2.7600000000000016</v>
      </c>
      <c r="U116" s="14">
        <v>0.22686712241824</v>
      </c>
      <c r="V116" s="16">
        <f t="shared" si="41"/>
        <v>0.24267999999999992</v>
      </c>
      <c r="W116" s="3"/>
      <c r="X116" s="3"/>
      <c r="Y116" s="3"/>
      <c r="Z116" s="3"/>
      <c r="AA116" s="3"/>
      <c r="AB116" s="3"/>
    </row>
    <row r="117" spans="1:28" ht="12.75">
      <c r="A117">
        <f t="shared" si="35"/>
        <v>85.84999999999992</v>
      </c>
      <c r="B117">
        <f t="shared" si="36"/>
        <v>58287.474440704376</v>
      </c>
      <c r="C117">
        <f t="shared" si="29"/>
        <v>-9.6461338589852</v>
      </c>
      <c r="D117">
        <f t="shared" si="37"/>
        <v>981.0907804537933</v>
      </c>
      <c r="E117">
        <f t="shared" si="30"/>
        <v>-50786.894767557</v>
      </c>
      <c r="F117">
        <f t="shared" si="31"/>
        <v>5264.999999999992</v>
      </c>
      <c r="G117">
        <f t="shared" si="32"/>
        <v>0</v>
      </c>
      <c r="H117">
        <f t="shared" si="25"/>
        <v>0</v>
      </c>
      <c r="I117" s="3">
        <f t="shared" si="33"/>
        <v>0</v>
      </c>
      <c r="J117">
        <f t="shared" si="34"/>
        <v>9.6461338589852</v>
      </c>
      <c r="K117" s="6">
        <f t="shared" si="26"/>
        <v>0.235663185853636</v>
      </c>
      <c r="L117" s="2">
        <f t="shared" si="38"/>
        <v>0</v>
      </c>
      <c r="M117">
        <f t="shared" si="39"/>
        <v>0</v>
      </c>
      <c r="N117">
        <f t="shared" si="27"/>
        <v>0</v>
      </c>
      <c r="O117">
        <f t="shared" si="40"/>
        <v>0</v>
      </c>
      <c r="P117">
        <f t="shared" si="28"/>
        <v>2.88310200256779</v>
      </c>
      <c r="T117" s="12">
        <f t="shared" si="42"/>
        <v>2.8000000000000016</v>
      </c>
      <c r="U117" s="14">
        <v>0.224619009825452</v>
      </c>
      <c r="V117" s="16">
        <f t="shared" si="41"/>
        <v>0.24039999999999992</v>
      </c>
      <c r="W117" s="3"/>
      <c r="X117" s="3"/>
      <c r="Y117" s="3"/>
      <c r="Z117" s="3"/>
      <c r="AA117" s="3"/>
      <c r="AB117" s="3"/>
    </row>
    <row r="118" spans="1:28" ht="12.75">
      <c r="A118">
        <f t="shared" si="35"/>
        <v>86.69999999999992</v>
      </c>
      <c r="B118">
        <f t="shared" si="36"/>
        <v>59114.43406487551</v>
      </c>
      <c r="C118">
        <f t="shared" si="29"/>
        <v>-9.643652892164253</v>
      </c>
      <c r="D118">
        <f t="shared" si="37"/>
        <v>972.8936754954536</v>
      </c>
      <c r="E118">
        <f t="shared" si="30"/>
        <v>-50773.832477244716</v>
      </c>
      <c r="F118">
        <f t="shared" si="31"/>
        <v>5264.999999999992</v>
      </c>
      <c r="G118">
        <f t="shared" si="32"/>
        <v>0</v>
      </c>
      <c r="H118">
        <f t="shared" si="25"/>
        <v>0</v>
      </c>
      <c r="I118" s="3">
        <f t="shared" si="33"/>
        <v>0</v>
      </c>
      <c r="J118">
        <f t="shared" si="34"/>
        <v>9.643652892164253</v>
      </c>
      <c r="K118" s="6">
        <f t="shared" si="26"/>
        <v>0.23703623526039305</v>
      </c>
      <c r="L118" s="2">
        <f t="shared" si="38"/>
        <v>0</v>
      </c>
      <c r="M118">
        <f t="shared" si="39"/>
        <v>0</v>
      </c>
      <c r="N118">
        <f t="shared" si="27"/>
        <v>0</v>
      </c>
      <c r="O118">
        <f t="shared" si="40"/>
        <v>0</v>
      </c>
      <c r="P118">
        <f t="shared" si="28"/>
        <v>2.859013416484333</v>
      </c>
      <c r="T118" s="12">
        <f t="shared" si="42"/>
        <v>2.8400000000000016</v>
      </c>
      <c r="U118" s="14">
        <v>0.222415652891678</v>
      </c>
      <c r="V118" s="16">
        <f t="shared" si="41"/>
        <v>0.23811999999999992</v>
      </c>
      <c r="W118" s="3"/>
      <c r="X118" s="3"/>
      <c r="Y118" s="3"/>
      <c r="Z118" s="3"/>
      <c r="AA118" s="3"/>
      <c r="AB118" s="3"/>
    </row>
    <row r="119" spans="1:28" ht="12.75">
      <c r="A119">
        <f t="shared" si="35"/>
        <v>87.54999999999991</v>
      </c>
      <c r="B119">
        <f t="shared" si="36"/>
        <v>59934.42792654902</v>
      </c>
      <c r="C119">
        <f t="shared" si="29"/>
        <v>-9.641193768341564</v>
      </c>
      <c r="D119">
        <f t="shared" si="37"/>
        <v>964.6986607923633</v>
      </c>
      <c r="E119">
        <f t="shared" si="30"/>
        <v>-50760.88519031826</v>
      </c>
      <c r="F119">
        <f t="shared" si="31"/>
        <v>5264.999999999992</v>
      </c>
      <c r="G119">
        <f t="shared" si="32"/>
        <v>0</v>
      </c>
      <c r="H119">
        <f t="shared" si="25"/>
        <v>0</v>
      </c>
      <c r="I119" s="3">
        <f t="shared" si="33"/>
        <v>0</v>
      </c>
      <c r="J119">
        <f t="shared" si="34"/>
        <v>9.641193768341564</v>
      </c>
      <c r="K119" s="6">
        <f t="shared" si="26"/>
        <v>0.2384089345406427</v>
      </c>
      <c r="L119" s="2">
        <f t="shared" si="38"/>
        <v>0</v>
      </c>
      <c r="M119">
        <f t="shared" si="39"/>
        <v>0</v>
      </c>
      <c r="N119">
        <f t="shared" si="27"/>
        <v>0</v>
      </c>
      <c r="O119">
        <f t="shared" si="40"/>
        <v>0</v>
      </c>
      <c r="P119">
        <f t="shared" si="28"/>
        <v>2.8349309729711814</v>
      </c>
      <c r="T119" s="12">
        <f t="shared" si="42"/>
        <v>2.8800000000000017</v>
      </c>
      <c r="U119" s="14">
        <v>0.220255819760022</v>
      </c>
      <c r="V119" s="16">
        <f t="shared" si="41"/>
        <v>0.2358399999999999</v>
      </c>
      <c r="W119" s="3"/>
      <c r="X119" s="3"/>
      <c r="Y119" s="3"/>
      <c r="Z119" s="3"/>
      <c r="AA119" s="3"/>
      <c r="AB119" s="3"/>
    </row>
    <row r="120" spans="1:28" ht="12.75">
      <c r="A120">
        <f t="shared" si="35"/>
        <v>88.3999999999999</v>
      </c>
      <c r="B120">
        <f t="shared" si="36"/>
        <v>60747.45778668178</v>
      </c>
      <c r="C120">
        <f t="shared" si="29"/>
        <v>-9.638756457784968</v>
      </c>
      <c r="D120">
        <f t="shared" si="37"/>
        <v>956.5057178032461</v>
      </c>
      <c r="E120">
        <f t="shared" si="30"/>
        <v>-50748.05275023778</v>
      </c>
      <c r="F120">
        <f t="shared" si="31"/>
        <v>5264.999999999992</v>
      </c>
      <c r="G120">
        <f t="shared" si="32"/>
        <v>0</v>
      </c>
      <c r="H120">
        <f t="shared" si="25"/>
        <v>0</v>
      </c>
      <c r="I120" s="3">
        <f t="shared" si="33"/>
        <v>0</v>
      </c>
      <c r="J120">
        <f t="shared" si="34"/>
        <v>9.638756457784968</v>
      </c>
      <c r="K120" s="6">
        <f t="shared" si="26"/>
        <v>0.2397812868001263</v>
      </c>
      <c r="L120" s="2">
        <f t="shared" si="38"/>
        <v>0</v>
      </c>
      <c r="M120">
        <f t="shared" si="39"/>
        <v>0</v>
      </c>
      <c r="N120">
        <f t="shared" si="27"/>
        <v>0</v>
      </c>
      <c r="O120">
        <f t="shared" si="40"/>
        <v>0</v>
      </c>
      <c r="P120">
        <f t="shared" si="28"/>
        <v>2.810854617541644</v>
      </c>
      <c r="T120" s="12">
        <f t="shared" si="42"/>
        <v>2.9200000000000017</v>
      </c>
      <c r="U120" s="14">
        <v>0.218138330127965</v>
      </c>
      <c r="V120" s="16">
        <f t="shared" si="41"/>
        <v>0.2335599999999999</v>
      </c>
      <c r="W120" s="3"/>
      <c r="X120" s="3"/>
      <c r="Y120" s="3"/>
      <c r="Z120" s="3"/>
      <c r="AA120" s="3"/>
      <c r="AB120" s="3"/>
    </row>
    <row r="121" spans="1:28" ht="12.75">
      <c r="A121">
        <f t="shared" si="35"/>
        <v>89.2499999999999</v>
      </c>
      <c r="B121">
        <f t="shared" si="36"/>
        <v>61553.52539049186</v>
      </c>
      <c r="C121">
        <f t="shared" si="29"/>
        <v>-9.636340931045545</v>
      </c>
      <c r="D121">
        <f t="shared" si="37"/>
        <v>948.3148280118573</v>
      </c>
      <c r="E121">
        <f t="shared" si="30"/>
        <v>-50735.335001954714</v>
      </c>
      <c r="F121">
        <f t="shared" si="31"/>
        <v>5264.999999999992</v>
      </c>
      <c r="G121">
        <f t="shared" si="32"/>
        <v>0</v>
      </c>
      <c r="H121">
        <f t="shared" si="25"/>
        <v>0</v>
      </c>
      <c r="I121" s="3">
        <f t="shared" si="33"/>
        <v>0</v>
      </c>
      <c r="J121">
        <f t="shared" si="34"/>
        <v>9.636340931045545</v>
      </c>
      <c r="K121" s="6">
        <f t="shared" si="26"/>
        <v>0.24115329514039244</v>
      </c>
      <c r="L121" s="2">
        <f t="shared" si="38"/>
        <v>0</v>
      </c>
      <c r="M121">
        <f t="shared" si="39"/>
        <v>0</v>
      </c>
      <c r="N121">
        <f t="shared" si="27"/>
        <v>0</v>
      </c>
      <c r="O121">
        <f t="shared" si="40"/>
        <v>0</v>
      </c>
      <c r="P121">
        <f t="shared" si="28"/>
        <v>2.786784295782589</v>
      </c>
      <c r="T121" s="12">
        <f t="shared" si="42"/>
        <v>2.9600000000000017</v>
      </c>
      <c r="U121" s="14">
        <v>0.216062051908532</v>
      </c>
      <c r="V121" s="16">
        <f t="shared" si="41"/>
        <v>0.23127999999999993</v>
      </c>
      <c r="W121" s="3"/>
      <c r="X121" s="3"/>
      <c r="Y121" s="3"/>
      <c r="Z121" s="3"/>
      <c r="AA121" s="3"/>
      <c r="AB121" s="3"/>
    </row>
    <row r="122" spans="1:28" ht="12.75">
      <c r="A122">
        <f t="shared" si="35"/>
        <v>90.0999999999999</v>
      </c>
      <c r="B122">
        <f t="shared" si="36"/>
        <v>62352.63246747959</v>
      </c>
      <c r="C122">
        <f t="shared" si="29"/>
        <v>-9.633947158956746</v>
      </c>
      <c r="D122">
        <f t="shared" si="37"/>
        <v>940.1259729267441</v>
      </c>
      <c r="E122">
        <f t="shared" si="30"/>
        <v>-50722.73179190719</v>
      </c>
      <c r="F122">
        <f t="shared" si="31"/>
        <v>5264.999999999992</v>
      </c>
      <c r="G122">
        <f t="shared" si="32"/>
        <v>0</v>
      </c>
      <c r="H122">
        <f t="shared" si="25"/>
        <v>0</v>
      </c>
      <c r="I122" s="3">
        <f t="shared" si="33"/>
        <v>0</v>
      </c>
      <c r="J122">
        <f t="shared" si="34"/>
        <v>9.633947158956746</v>
      </c>
      <c r="K122" s="6">
        <f t="shared" si="26"/>
        <v>0.24252496265883686</v>
      </c>
      <c r="L122" s="2">
        <f t="shared" si="38"/>
        <v>0</v>
      </c>
      <c r="M122">
        <f t="shared" si="39"/>
        <v>0</v>
      </c>
      <c r="N122">
        <f t="shared" si="27"/>
        <v>0</v>
      </c>
      <c r="O122">
        <f t="shared" si="40"/>
        <v>0</v>
      </c>
      <c r="P122">
        <f t="shared" si="28"/>
        <v>2.7627199533537397</v>
      </c>
      <c r="T122" s="12">
        <f t="shared" si="42"/>
        <v>3.0000000000000018</v>
      </c>
      <c r="U122" s="14">
        <v>0.214025898205418</v>
      </c>
      <c r="V122" s="16">
        <f t="shared" si="41"/>
        <v>0.22899999999999993</v>
      </c>
      <c r="W122" s="3"/>
      <c r="X122" s="3"/>
      <c r="Y122" s="3"/>
      <c r="Z122" s="3"/>
      <c r="AA122" s="3"/>
      <c r="AB122" s="3"/>
    </row>
    <row r="123" spans="1:28" ht="12.75">
      <c r="A123">
        <f t="shared" si="35"/>
        <v>90.94999999999989</v>
      </c>
      <c r="B123">
        <f t="shared" si="36"/>
        <v>63144.780731448445</v>
      </c>
      <c r="C123">
        <f t="shared" si="29"/>
        <v>-9.631575112633517</v>
      </c>
      <c r="D123">
        <f t="shared" si="37"/>
        <v>931.9391340810056</v>
      </c>
      <c r="E123">
        <f t="shared" si="30"/>
        <v>-50710.242968015395</v>
      </c>
      <c r="F123">
        <f t="shared" si="31"/>
        <v>5264.999999999992</v>
      </c>
      <c r="G123">
        <f t="shared" si="32"/>
        <v>0</v>
      </c>
      <c r="H123">
        <f t="shared" si="25"/>
        <v>0</v>
      </c>
      <c r="I123" s="3">
        <f t="shared" si="33"/>
        <v>0</v>
      </c>
      <c r="J123">
        <f t="shared" si="34"/>
        <v>9.631575112633517</v>
      </c>
      <c r="K123" s="6">
        <f t="shared" si="26"/>
        <v>0.2438962924487428</v>
      </c>
      <c r="L123" s="2">
        <f t="shared" si="38"/>
        <v>0</v>
      </c>
      <c r="M123">
        <f t="shared" si="39"/>
        <v>0</v>
      </c>
      <c r="N123">
        <f t="shared" si="27"/>
        <v>0</v>
      </c>
      <c r="O123">
        <f t="shared" si="40"/>
        <v>0</v>
      </c>
      <c r="P123">
        <f t="shared" si="28"/>
        <v>2.7386615359869686</v>
      </c>
      <c r="T123" s="12">
        <f t="shared" si="42"/>
        <v>3.040000000000002</v>
      </c>
      <c r="U123" s="14">
        <v>0.21202882456232</v>
      </c>
      <c r="V123" s="16">
        <f t="shared" si="41"/>
        <v>0.22671999999999992</v>
      </c>
      <c r="W123" s="3"/>
      <c r="X123" s="3"/>
      <c r="Y123" s="3"/>
      <c r="Z123" s="3"/>
      <c r="AA123" s="3"/>
      <c r="AB123" s="3"/>
    </row>
    <row r="124" spans="1:28" ht="12.75">
      <c r="A124">
        <f t="shared" si="35"/>
        <v>91.79999999999988</v>
      </c>
      <c r="B124">
        <f t="shared" si="36"/>
        <v>63929.97188052569</v>
      </c>
      <c r="C124">
        <f t="shared" si="29"/>
        <v>-9.629224763471472</v>
      </c>
      <c r="D124">
        <f t="shared" si="37"/>
        <v>923.7542930320549</v>
      </c>
      <c r="E124">
        <f t="shared" si="30"/>
        <v>-50697.86837967722</v>
      </c>
      <c r="F124">
        <f t="shared" si="31"/>
        <v>5264.999999999992</v>
      </c>
      <c r="G124">
        <f t="shared" si="32"/>
        <v>0</v>
      </c>
      <c r="H124">
        <f t="shared" si="25"/>
        <v>0</v>
      </c>
      <c r="I124" s="3">
        <f t="shared" si="33"/>
        <v>0</v>
      </c>
      <c r="J124">
        <f t="shared" si="34"/>
        <v>9.629224763471472</v>
      </c>
      <c r="K124" s="6">
        <f t="shared" si="26"/>
        <v>0.24526728759932082</v>
      </c>
      <c r="L124" s="2">
        <f t="shared" si="38"/>
        <v>0</v>
      </c>
      <c r="M124">
        <f t="shared" si="39"/>
        <v>0</v>
      </c>
      <c r="N124">
        <f t="shared" si="27"/>
        <v>0</v>
      </c>
      <c r="O124">
        <f t="shared" si="40"/>
        <v>0</v>
      </c>
      <c r="P124">
        <f t="shared" si="28"/>
        <v>2.7146089894856</v>
      </c>
      <c r="T124" s="12">
        <f t="shared" si="42"/>
        <v>3.080000000000002</v>
      </c>
      <c r="U124" s="14">
        <v>0.210069826452901</v>
      </c>
      <c r="V124" s="16">
        <f t="shared" si="41"/>
        <v>0.22443999999999992</v>
      </c>
      <c r="W124" s="3"/>
      <c r="X124" s="3"/>
      <c r="Y124" s="3"/>
      <c r="Z124" s="3"/>
      <c r="AA124" s="3"/>
      <c r="AB124" s="3"/>
    </row>
    <row r="125" spans="1:28" ht="12.75">
      <c r="A125">
        <f t="shared" si="35"/>
        <v>92.64999999999988</v>
      </c>
      <c r="B125">
        <f t="shared" si="36"/>
        <v>64708.20759718287</v>
      </c>
      <c r="C125">
        <f t="shared" si="29"/>
        <v>-9.626896083146011</v>
      </c>
      <c r="D125">
        <f t="shared" si="37"/>
        <v>915.5714313613807</v>
      </c>
      <c r="E125">
        <f t="shared" si="30"/>
        <v>-50685.60787776367</v>
      </c>
      <c r="F125">
        <f t="shared" si="31"/>
        <v>5264.999999999992</v>
      </c>
      <c r="G125">
        <f t="shared" si="32"/>
        <v>0</v>
      </c>
      <c r="H125">
        <f t="shared" si="25"/>
        <v>0</v>
      </c>
      <c r="I125" s="3">
        <f t="shared" si="33"/>
        <v>0</v>
      </c>
      <c r="J125">
        <f t="shared" si="34"/>
        <v>9.626896083146011</v>
      </c>
      <c r="K125" s="6">
        <f t="shared" si="26"/>
        <v>0.24663795119574866</v>
      </c>
      <c r="L125" s="2">
        <f t="shared" si="38"/>
        <v>0</v>
      </c>
      <c r="M125">
        <f t="shared" si="39"/>
        <v>0</v>
      </c>
      <c r="N125">
        <f t="shared" si="27"/>
        <v>0</v>
      </c>
      <c r="O125">
        <f t="shared" si="40"/>
        <v>0</v>
      </c>
      <c r="P125">
        <f t="shared" si="28"/>
        <v>2.690562259723708</v>
      </c>
      <c r="T125" s="12">
        <f t="shared" si="42"/>
        <v>3.120000000000002</v>
      </c>
      <c r="U125" s="14">
        <v>0.208147936982901</v>
      </c>
      <c r="V125" s="16">
        <f t="shared" si="41"/>
        <v>0.2221599999999999</v>
      </c>
      <c r="W125" s="3"/>
      <c r="X125" s="3"/>
      <c r="Y125" s="3"/>
      <c r="Z125" s="3"/>
      <c r="AA125" s="3"/>
      <c r="AB125" s="3"/>
    </row>
    <row r="126" spans="1:28" ht="12.75">
      <c r="A126">
        <f t="shared" si="35"/>
        <v>93.49999999999987</v>
      </c>
      <c r="B126">
        <f t="shared" si="36"/>
        <v>65479.48954825603</v>
      </c>
      <c r="C126">
        <f t="shared" si="29"/>
        <v>-9.624589043611529</v>
      </c>
      <c r="D126">
        <f t="shared" si="37"/>
        <v>907.390530674311</v>
      </c>
      <c r="E126">
        <f t="shared" si="30"/>
        <v>-50673.46131461462</v>
      </c>
      <c r="F126">
        <f t="shared" si="31"/>
        <v>5264.999999999992</v>
      </c>
      <c r="G126">
        <f t="shared" si="32"/>
        <v>0</v>
      </c>
      <c r="H126">
        <f t="shared" si="25"/>
        <v>0</v>
      </c>
      <c r="I126" s="3">
        <f t="shared" si="33"/>
        <v>0</v>
      </c>
      <c r="J126">
        <f t="shared" si="34"/>
        <v>9.624589043611529</v>
      </c>
      <c r="K126" s="6">
        <f t="shared" si="26"/>
        <v>0.2480082863192109</v>
      </c>
      <c r="L126" s="2">
        <f t="shared" si="38"/>
        <v>0</v>
      </c>
      <c r="M126">
        <f t="shared" si="39"/>
        <v>0</v>
      </c>
      <c r="N126">
        <f t="shared" si="27"/>
        <v>0</v>
      </c>
      <c r="O126">
        <f t="shared" si="40"/>
        <v>0</v>
      </c>
      <c r="P126">
        <f t="shared" si="28"/>
        <v>2.666521292645423</v>
      </c>
      <c r="T126" s="12">
        <f t="shared" si="42"/>
        <v>3.160000000000002</v>
      </c>
      <c r="U126" s="14">
        <v>0.206262224780071</v>
      </c>
      <c r="V126" s="16">
        <f t="shared" si="41"/>
        <v>0.2198799999999999</v>
      </c>
      <c r="W126" s="3"/>
      <c r="X126" s="3"/>
      <c r="Y126" s="3"/>
      <c r="Z126" s="3"/>
      <c r="AA126" s="3"/>
      <c r="AB126" s="3"/>
    </row>
    <row r="127" spans="1:28" ht="12.75">
      <c r="A127">
        <f t="shared" si="35"/>
        <v>94.34999999999987</v>
      </c>
      <c r="B127">
        <f t="shared" si="36"/>
        <v>66243.81938496584</v>
      </c>
      <c r="C127">
        <f t="shared" si="29"/>
        <v>-9.62230361710054</v>
      </c>
      <c r="D127">
        <f t="shared" si="37"/>
        <v>899.2115725997755</v>
      </c>
      <c r="E127">
        <f t="shared" si="30"/>
        <v>-50661.428544034265</v>
      </c>
      <c r="F127">
        <f t="shared" si="31"/>
        <v>5264.999999999992</v>
      </c>
      <c r="G127">
        <f t="shared" si="32"/>
        <v>0</v>
      </c>
      <c r="H127">
        <f t="shared" si="25"/>
        <v>0</v>
      </c>
      <c r="I127" s="3">
        <f t="shared" si="33"/>
        <v>0</v>
      </c>
      <c r="J127">
        <f t="shared" si="34"/>
        <v>9.62230361710054</v>
      </c>
      <c r="K127" s="6">
        <f t="shared" si="26"/>
        <v>0.2493782960469388</v>
      </c>
      <c r="L127" s="2">
        <f t="shared" si="38"/>
        <v>0</v>
      </c>
      <c r="M127">
        <f t="shared" si="39"/>
        <v>0</v>
      </c>
      <c r="N127">
        <f t="shared" si="27"/>
        <v>0</v>
      </c>
      <c r="O127">
        <f t="shared" si="40"/>
        <v>0</v>
      </c>
      <c r="P127">
        <f t="shared" si="28"/>
        <v>2.642486034264232</v>
      </c>
      <c r="T127" s="12">
        <f t="shared" si="42"/>
        <v>3.200000000000002</v>
      </c>
      <c r="U127" s="14">
        <v>0.20441179205113</v>
      </c>
      <c r="V127" s="16">
        <f t="shared" si="41"/>
        <v>0.2175999999999999</v>
      </c>
      <c r="W127" s="3"/>
      <c r="X127" s="3"/>
      <c r="Y127" s="3"/>
      <c r="Z127" s="3"/>
      <c r="AA127" s="3"/>
      <c r="AB127" s="3"/>
    </row>
    <row r="128" spans="1:28" ht="12.75">
      <c r="A128">
        <f t="shared" si="35"/>
        <v>95.19999999999986</v>
      </c>
      <c r="B128">
        <f t="shared" si="36"/>
        <v>67001.1987429374</v>
      </c>
      <c r="C128">
        <f t="shared" si="29"/>
        <v>-9.6200397761229</v>
      </c>
      <c r="D128">
        <f t="shared" si="37"/>
        <v>891.0345387900711</v>
      </c>
      <c r="E128">
        <f t="shared" si="30"/>
        <v>-50649.50942128699</v>
      </c>
      <c r="F128">
        <f t="shared" si="31"/>
        <v>5264.999999999992</v>
      </c>
      <c r="G128">
        <f t="shared" si="32"/>
        <v>0</v>
      </c>
      <c r="H128">
        <f t="shared" si="25"/>
        <v>0</v>
      </c>
      <c r="I128" s="3">
        <f t="shared" si="33"/>
        <v>0</v>
      </c>
      <c r="J128">
        <f t="shared" si="34"/>
        <v>9.6200397761229</v>
      </c>
      <c r="K128" s="6">
        <f t="shared" si="26"/>
        <v>0.2507479834522494</v>
      </c>
      <c r="L128" s="2">
        <f t="shared" si="38"/>
        <v>0</v>
      </c>
      <c r="M128">
        <f t="shared" si="39"/>
        <v>0</v>
      </c>
      <c r="N128">
        <f t="shared" si="27"/>
        <v>0</v>
      </c>
      <c r="O128">
        <f t="shared" si="40"/>
        <v>0</v>
      </c>
      <c r="P128">
        <f t="shared" si="28"/>
        <v>2.6184564306622913</v>
      </c>
      <c r="T128" s="12">
        <f t="shared" si="42"/>
        <v>3.240000000000002</v>
      </c>
      <c r="U128" s="14">
        <v>0.20259577278783</v>
      </c>
      <c r="V128" s="16">
        <f t="shared" si="41"/>
        <v>0.2153199999999999</v>
      </c>
      <c r="W128" s="3"/>
      <c r="X128" s="3"/>
      <c r="Y128" s="3"/>
      <c r="Z128" s="3"/>
      <c r="AA128" s="3"/>
      <c r="AB128" s="3"/>
    </row>
    <row r="129" spans="1:28" ht="12.75">
      <c r="A129">
        <f t="shared" si="35"/>
        <v>96.04999999999986</v>
      </c>
      <c r="B129">
        <f t="shared" si="36"/>
        <v>67751.62924221993</v>
      </c>
      <c r="C129">
        <f t="shared" si="29"/>
        <v>-9.617797493464973</v>
      </c>
      <c r="D129">
        <f t="shared" si="37"/>
        <v>882.8594109206259</v>
      </c>
      <c r="E129">
        <f t="shared" si="30"/>
        <v>-50637.703803093005</v>
      </c>
      <c r="F129">
        <f t="shared" si="31"/>
        <v>5264.999999999992</v>
      </c>
      <c r="G129">
        <f t="shared" si="32"/>
        <v>0</v>
      </c>
      <c r="H129">
        <f t="shared" si="25"/>
        <v>0</v>
      </c>
      <c r="I129" s="3">
        <f t="shared" si="33"/>
        <v>0</v>
      </c>
      <c r="J129">
        <f t="shared" si="34"/>
        <v>9.617797493464973</v>
      </c>
      <c r="K129" s="6">
        <f t="shared" si="26"/>
        <v>0.25211735160458526</v>
      </c>
      <c r="L129" s="2">
        <f t="shared" si="38"/>
        <v>0</v>
      </c>
      <c r="M129">
        <f t="shared" si="39"/>
        <v>0</v>
      </c>
      <c r="N129">
        <f t="shared" si="27"/>
        <v>0</v>
      </c>
      <c r="O129">
        <f t="shared" si="40"/>
        <v>0</v>
      </c>
      <c r="P129">
        <f t="shared" si="28"/>
        <v>2.594432427989732</v>
      </c>
      <c r="T129" s="12">
        <f t="shared" si="42"/>
        <v>3.280000000000002</v>
      </c>
      <c r="U129" s="14">
        <v>0.200813331106671</v>
      </c>
      <c r="V129" s="16">
        <f t="shared" si="41"/>
        <v>0.2130399999999999</v>
      </c>
      <c r="W129" s="3"/>
      <c r="X129" s="3"/>
      <c r="Y129" s="3"/>
      <c r="Z129" s="3"/>
      <c r="AA129" s="3"/>
      <c r="AB129" s="3"/>
    </row>
    <row r="130" spans="1:28" ht="12.75">
      <c r="A130">
        <f t="shared" si="35"/>
        <v>96.89999999999985</v>
      </c>
      <c r="B130">
        <f t="shared" si="36"/>
        <v>68495.11248730624</v>
      </c>
      <c r="C130">
        <f t="shared" si="29"/>
        <v>-9.615576742188843</v>
      </c>
      <c r="D130">
        <f t="shared" si="37"/>
        <v>874.6861706897654</v>
      </c>
      <c r="E130">
        <f t="shared" si="30"/>
        <v>-50626.01154762418</v>
      </c>
      <c r="F130">
        <f t="shared" si="31"/>
        <v>5264.999999999992</v>
      </c>
      <c r="G130">
        <f t="shared" si="32"/>
        <v>0</v>
      </c>
      <c r="H130">
        <f t="shared" si="25"/>
        <v>0</v>
      </c>
      <c r="I130" s="3">
        <f t="shared" si="33"/>
        <v>0</v>
      </c>
      <c r="J130">
        <f t="shared" si="34"/>
        <v>9.615576742188843</v>
      </c>
      <c r="K130" s="6">
        <f t="shared" si="26"/>
        <v>0.25348640356955354</v>
      </c>
      <c r="L130" s="2">
        <f t="shared" si="38"/>
        <v>0</v>
      </c>
      <c r="M130">
        <f t="shared" si="39"/>
        <v>0</v>
      </c>
      <c r="N130">
        <f t="shared" si="27"/>
        <v>0</v>
      </c>
      <c r="O130">
        <f t="shared" si="40"/>
        <v>0</v>
      </c>
      <c r="P130">
        <f t="shared" si="28"/>
        <v>2.5704139724639727</v>
      </c>
      <c r="T130" s="12">
        <f t="shared" si="42"/>
        <v>3.320000000000002</v>
      </c>
      <c r="U130" s="14">
        <v>0.199063659708812</v>
      </c>
      <c r="V130" s="16">
        <f t="shared" si="41"/>
        <v>0.2107599999999999</v>
      </c>
      <c r="W130" s="3"/>
      <c r="X130" s="3"/>
      <c r="Y130" s="3"/>
      <c r="Z130" s="3"/>
      <c r="AA130" s="3"/>
      <c r="AB130" s="3"/>
    </row>
    <row r="131" spans="1:28" ht="12.75">
      <c r="A131">
        <f t="shared" si="35"/>
        <v>97.74999999999984</v>
      </c>
      <c r="B131">
        <f t="shared" si="36"/>
        <v>69231.65006715195</v>
      </c>
      <c r="C131">
        <f t="shared" si="29"/>
        <v>-9.613377495631505</v>
      </c>
      <c r="D131">
        <f t="shared" si="37"/>
        <v>866.5147998184787</v>
      </c>
      <c r="E131">
        <f t="shared" si="30"/>
        <v>-50614.432514499815</v>
      </c>
      <c r="F131">
        <f t="shared" si="31"/>
        <v>5264.999999999992</v>
      </c>
      <c r="G131">
        <f t="shared" si="32"/>
        <v>0</v>
      </c>
      <c r="H131">
        <f t="shared" si="25"/>
        <v>0</v>
      </c>
      <c r="I131" s="3">
        <f t="shared" si="33"/>
        <v>0</v>
      </c>
      <c r="J131">
        <f t="shared" si="34"/>
        <v>9.613377495631509</v>
      </c>
      <c r="K131" s="6">
        <f t="shared" si="26"/>
        <v>0.2548551424089651</v>
      </c>
      <c r="L131" s="2">
        <f t="shared" si="38"/>
        <v>0</v>
      </c>
      <c r="M131">
        <f t="shared" si="39"/>
        <v>0</v>
      </c>
      <c r="N131">
        <f t="shared" si="27"/>
        <v>0</v>
      </c>
      <c r="O131">
        <f t="shared" si="40"/>
        <v>0</v>
      </c>
      <c r="P131">
        <f t="shared" si="28"/>
        <v>2.546401010369034</v>
      </c>
      <c r="T131" s="12">
        <f t="shared" si="42"/>
        <v>3.360000000000002</v>
      </c>
      <c r="U131" s="14">
        <v>0.197345978448511</v>
      </c>
      <c r="V131" s="16">
        <f t="shared" si="41"/>
        <v>0.2084799999999999</v>
      </c>
      <c r="W131" s="3"/>
      <c r="X131" s="3"/>
      <c r="Y131" s="3"/>
      <c r="Z131" s="3"/>
      <c r="AA131" s="3"/>
      <c r="AB131" s="3"/>
    </row>
    <row r="132" spans="1:28" ht="12.75">
      <c r="A132">
        <f t="shared" si="35"/>
        <v>98.59999999999984</v>
      </c>
      <c r="B132">
        <f t="shared" si="36"/>
        <v>69961.2435551946</v>
      </c>
      <c r="C132">
        <f t="shared" si="29"/>
        <v>-9.611199727404118</v>
      </c>
      <c r="D132">
        <f t="shared" si="37"/>
        <v>858.3452800501851</v>
      </c>
      <c r="E132">
        <f t="shared" si="30"/>
        <v>-50602.966564782604</v>
      </c>
      <c r="F132">
        <f t="shared" si="31"/>
        <v>5264.999999999992</v>
      </c>
      <c r="G132">
        <f t="shared" si="32"/>
        <v>0</v>
      </c>
      <c r="H132">
        <f t="shared" si="25"/>
        <v>0</v>
      </c>
      <c r="I132" s="3">
        <f t="shared" si="33"/>
        <v>0</v>
      </c>
      <c r="J132">
        <f t="shared" si="34"/>
        <v>9.611199727404118</v>
      </c>
      <c r="K132" s="6">
        <f t="shared" si="26"/>
        <v>0.2562235711808736</v>
      </c>
      <c r="L132" s="2">
        <f t="shared" si="38"/>
        <v>0</v>
      </c>
      <c r="M132">
        <f t="shared" si="39"/>
        <v>0</v>
      </c>
      <c r="N132">
        <f t="shared" si="27"/>
        <v>0</v>
      </c>
      <c r="O132">
        <f t="shared" si="40"/>
        <v>0</v>
      </c>
      <c r="P132">
        <f t="shared" si="28"/>
        <v>2.5223934880548504</v>
      </c>
      <c r="T132" s="12">
        <f t="shared" si="42"/>
        <v>3.400000000000002</v>
      </c>
      <c r="U132" s="14">
        <v>0.195659532999831</v>
      </c>
      <c r="V132" s="16">
        <f t="shared" si="41"/>
        <v>0.20619999999999988</v>
      </c>
      <c r="W132" s="3"/>
      <c r="X132" s="3"/>
      <c r="Y132" s="3"/>
      <c r="Z132" s="3"/>
      <c r="AA132" s="3"/>
      <c r="AB132" s="3"/>
    </row>
    <row r="133" spans="1:28" ht="12.75">
      <c r="A133">
        <f t="shared" si="35"/>
        <v>99.44999999999983</v>
      </c>
      <c r="B133">
        <f t="shared" si="36"/>
        <v>70683.89450937252</v>
      </c>
      <c r="C133">
        <f t="shared" si="29"/>
        <v>-9.609043411391184</v>
      </c>
      <c r="D133">
        <f t="shared" si="37"/>
        <v>850.1775931505026</v>
      </c>
      <c r="E133">
        <f t="shared" si="30"/>
        <v>-50591.6135609745</v>
      </c>
      <c r="F133">
        <f t="shared" si="31"/>
        <v>5264.999999999992</v>
      </c>
      <c r="G133">
        <f t="shared" si="32"/>
        <v>0</v>
      </c>
      <c r="H133">
        <f t="shared" si="25"/>
        <v>0</v>
      </c>
      <c r="I133" s="3">
        <f t="shared" si="33"/>
        <v>0</v>
      </c>
      <c r="J133">
        <f t="shared" si="34"/>
        <v>9.609043411391184</v>
      </c>
      <c r="K133" s="6">
        <f t="shared" si="26"/>
        <v>0.2575916929396143</v>
      </c>
      <c r="L133" s="2">
        <f t="shared" si="38"/>
        <v>0</v>
      </c>
      <c r="M133">
        <f t="shared" si="39"/>
        <v>0</v>
      </c>
      <c r="N133">
        <f t="shared" si="27"/>
        <v>0</v>
      </c>
      <c r="O133">
        <f t="shared" si="40"/>
        <v>0</v>
      </c>
      <c r="P133">
        <f t="shared" si="28"/>
        <v>2.4983913519365912</v>
      </c>
      <c r="T133" s="12">
        <f t="shared" si="42"/>
        <v>3.440000000000002</v>
      </c>
      <c r="U133" s="14">
        <v>0.194003593612629</v>
      </c>
      <c r="V133" s="16">
        <f t="shared" si="41"/>
        <v>0.20391999999999988</v>
      </c>
      <c r="W133" s="3"/>
      <c r="X133" s="3"/>
      <c r="Y133" s="3"/>
      <c r="Z133" s="3"/>
      <c r="AA133" s="3"/>
      <c r="AB133" s="3"/>
    </row>
    <row r="134" spans="1:28" ht="12.75">
      <c r="A134">
        <f t="shared" si="35"/>
        <v>100.29999999999983</v>
      </c>
      <c r="B134">
        <f t="shared" si="36"/>
        <v>71399.60447214349</v>
      </c>
      <c r="C134">
        <f t="shared" si="29"/>
        <v>-9.606908521749817</v>
      </c>
      <c r="D134">
        <f t="shared" si="37"/>
        <v>842.0117209070153</v>
      </c>
      <c r="E134">
        <f t="shared" si="30"/>
        <v>-50580.37336701271</v>
      </c>
      <c r="F134">
        <f t="shared" si="31"/>
        <v>5264.999999999992</v>
      </c>
      <c r="G134">
        <f t="shared" si="32"/>
        <v>0</v>
      </c>
      <c r="H134">
        <f t="shared" si="25"/>
        <v>0</v>
      </c>
      <c r="I134" s="3">
        <f t="shared" si="33"/>
        <v>0</v>
      </c>
      <c r="J134">
        <f t="shared" si="34"/>
        <v>9.606908521749817</v>
      </c>
      <c r="K134" s="6">
        <f t="shared" si="26"/>
        <v>0.25895951073584333</v>
      </c>
      <c r="L134" s="2">
        <f t="shared" si="38"/>
        <v>0</v>
      </c>
      <c r="M134">
        <f t="shared" si="39"/>
        <v>0</v>
      </c>
      <c r="N134">
        <f t="shared" si="27"/>
        <v>0</v>
      </c>
      <c r="O134">
        <f t="shared" si="40"/>
        <v>0</v>
      </c>
      <c r="P134">
        <f t="shared" si="28"/>
        <v>2.474394548493976</v>
      </c>
      <c r="T134" s="12">
        <f t="shared" si="42"/>
        <v>3.480000000000002</v>
      </c>
      <c r="U134" s="14">
        <v>0.192377453949901</v>
      </c>
      <c r="V134" s="16">
        <f t="shared" si="41"/>
        <v>0.2016399999999999</v>
      </c>
      <c r="W134" s="3"/>
      <c r="X134" s="3"/>
      <c r="Y134" s="3"/>
      <c r="Z134" s="3"/>
      <c r="AA134" s="3"/>
      <c r="AB134" s="3"/>
    </row>
    <row r="135" spans="1:28" ht="12.75">
      <c r="A135">
        <f t="shared" si="35"/>
        <v>101.14999999999982</v>
      </c>
      <c r="B135">
        <f t="shared" si="36"/>
        <v>72108.37497050318</v>
      </c>
      <c r="C135">
        <f t="shared" si="29"/>
        <v>-9.604795032908974</v>
      </c>
      <c r="D135">
        <f t="shared" si="37"/>
        <v>833.8476451290427</v>
      </c>
      <c r="E135">
        <f t="shared" si="30"/>
        <v>-50569.24584826567</v>
      </c>
      <c r="F135">
        <f t="shared" si="31"/>
        <v>5264.999999999992</v>
      </c>
      <c r="G135">
        <f t="shared" si="32"/>
        <v>0</v>
      </c>
      <c r="H135">
        <f t="shared" si="25"/>
        <v>0</v>
      </c>
      <c r="I135" s="3">
        <f t="shared" si="33"/>
        <v>0</v>
      </c>
      <c r="J135">
        <f t="shared" si="34"/>
        <v>9.604795032908974</v>
      </c>
      <c r="K135" s="6">
        <f t="shared" si="26"/>
        <v>0.2603270276165758</v>
      </c>
      <c r="L135" s="2">
        <f t="shared" si="38"/>
        <v>0</v>
      </c>
      <c r="M135">
        <f t="shared" si="39"/>
        <v>0</v>
      </c>
      <c r="N135">
        <f t="shared" si="27"/>
        <v>0</v>
      </c>
      <c r="O135">
        <f t="shared" si="40"/>
        <v>0</v>
      </c>
      <c r="P135">
        <f t="shared" si="28"/>
        <v>2.4504030242706003</v>
      </c>
      <c r="T135" s="12">
        <f t="shared" si="42"/>
        <v>3.5200000000000022</v>
      </c>
      <c r="U135" s="14">
        <v>0.190780429999448</v>
      </c>
      <c r="V135" s="16">
        <f t="shared" si="41"/>
        <v>0.1993599999999999</v>
      </c>
      <c r="W135" s="3"/>
      <c r="X135" s="3"/>
      <c r="Y135" s="3"/>
      <c r="Z135" s="3"/>
      <c r="AA135" s="3"/>
      <c r="AB135" s="3"/>
    </row>
    <row r="136" spans="1:28" ht="12.75">
      <c r="A136">
        <f t="shared" si="35"/>
        <v>101.99999999999982</v>
      </c>
      <c r="B136">
        <f t="shared" si="36"/>
        <v>72810.20751600347</v>
      </c>
      <c r="C136">
        <f t="shared" si="29"/>
        <v>-9.602702919568705</v>
      </c>
      <c r="D136">
        <f t="shared" si="37"/>
        <v>825.6853476474093</v>
      </c>
      <c r="E136">
        <f t="shared" si="30"/>
        <v>-50558.23087152915</v>
      </c>
      <c r="F136">
        <f t="shared" si="31"/>
        <v>5264.999999999992</v>
      </c>
      <c r="G136">
        <f t="shared" si="32"/>
        <v>0</v>
      </c>
      <c r="H136">
        <f t="shared" si="25"/>
        <v>0</v>
      </c>
      <c r="I136" s="3">
        <f t="shared" si="33"/>
        <v>0</v>
      </c>
      <c r="J136">
        <f t="shared" si="34"/>
        <v>9.602702919568705</v>
      </c>
      <c r="K136" s="6">
        <f t="shared" si="26"/>
        <v>0.2616942466252246</v>
      </c>
      <c r="L136" s="2">
        <f t="shared" si="38"/>
        <v>0</v>
      </c>
      <c r="M136">
        <f t="shared" si="39"/>
        <v>0</v>
      </c>
      <c r="N136">
        <f t="shared" si="27"/>
        <v>0</v>
      </c>
      <c r="O136">
        <f t="shared" si="40"/>
        <v>0</v>
      </c>
      <c r="P136">
        <f t="shared" si="28"/>
        <v>2.426416725873253</v>
      </c>
      <c r="T136" s="12">
        <f t="shared" si="42"/>
        <v>3.5600000000000023</v>
      </c>
      <c r="U136" s="14">
        <v>0.189211859053637</v>
      </c>
      <c r="V136" s="16">
        <f t="shared" si="41"/>
        <v>0.1970799999999999</v>
      </c>
      <c r="W136" s="3"/>
      <c r="X136" s="3"/>
      <c r="Y136" s="3"/>
      <c r="Z136" s="3"/>
      <c r="AA136" s="3"/>
      <c r="AB136" s="3"/>
    </row>
    <row r="137" spans="1:28" ht="12.75">
      <c r="A137">
        <f t="shared" si="35"/>
        <v>102.84999999999981</v>
      </c>
      <c r="B137">
        <f t="shared" si="36"/>
        <v>73505.10360477056</v>
      </c>
      <c r="C137">
        <f t="shared" si="29"/>
        <v>-9.600632156699413</v>
      </c>
      <c r="D137">
        <f t="shared" si="37"/>
        <v>817.5248103142148</v>
      </c>
      <c r="E137">
        <f t="shared" si="30"/>
        <v>-50547.32830502233</v>
      </c>
      <c r="F137">
        <f t="shared" si="31"/>
        <v>5264.999999999992</v>
      </c>
      <c r="G137">
        <f t="shared" si="32"/>
        <v>0</v>
      </c>
      <c r="H137">
        <f t="shared" si="25"/>
        <v>0</v>
      </c>
      <c r="I137" s="3">
        <f t="shared" si="33"/>
        <v>0</v>
      </c>
      <c r="J137">
        <f t="shared" si="34"/>
        <v>9.600632156699413</v>
      </c>
      <c r="K137" s="6">
        <f t="shared" si="26"/>
        <v>0.2630611708016391</v>
      </c>
      <c r="L137" s="2">
        <f t="shared" si="38"/>
        <v>0</v>
      </c>
      <c r="M137">
        <f t="shared" si="39"/>
        <v>0</v>
      </c>
      <c r="N137">
        <f t="shared" si="27"/>
        <v>0</v>
      </c>
      <c r="O137">
        <f t="shared" si="40"/>
        <v>0</v>
      </c>
      <c r="P137">
        <f t="shared" si="28"/>
        <v>2.4024355999712443</v>
      </c>
      <c r="T137" s="12">
        <f t="shared" si="42"/>
        <v>3.6000000000000023</v>
      </c>
      <c r="U137" s="14">
        <v>0.18767109875168</v>
      </c>
      <c r="V137" s="16">
        <f t="shared" si="41"/>
        <v>0.1947999999999999</v>
      </c>
      <c r="W137" s="3"/>
      <c r="X137" s="3"/>
      <c r="Y137" s="3"/>
      <c r="Z137" s="3"/>
      <c r="AA137" s="3"/>
      <c r="AB137" s="3"/>
    </row>
    <row r="138" spans="1:28" ht="12.75">
      <c r="A138">
        <f t="shared" si="35"/>
        <v>103.6999999999998</v>
      </c>
      <c r="B138">
        <f t="shared" si="36"/>
        <v>74193.06471752276</v>
      </c>
      <c r="C138">
        <f t="shared" si="29"/>
        <v>-9.598582719541131</v>
      </c>
      <c r="D138">
        <f t="shared" si="37"/>
        <v>809.3660150026049</v>
      </c>
      <c r="E138">
        <f t="shared" si="30"/>
        <v>-50536.53801838397</v>
      </c>
      <c r="F138">
        <f t="shared" si="31"/>
        <v>5264.999999999992</v>
      </c>
      <c r="G138">
        <f t="shared" si="32"/>
        <v>0</v>
      </c>
      <c r="H138">
        <f t="shared" si="25"/>
        <v>0</v>
      </c>
      <c r="I138" s="3">
        <f t="shared" si="33"/>
        <v>0</v>
      </c>
      <c r="J138">
        <f t="shared" si="34"/>
        <v>9.598582719541131</v>
      </c>
      <c r="K138" s="6">
        <f t="shared" si="26"/>
        <v>0.2644278031821433</v>
      </c>
      <c r="L138" s="2">
        <f t="shared" si="38"/>
        <v>0</v>
      </c>
      <c r="M138">
        <f t="shared" si="39"/>
        <v>0</v>
      </c>
      <c r="N138">
        <f t="shared" si="27"/>
        <v>0</v>
      </c>
      <c r="O138">
        <f t="shared" si="40"/>
        <v>0</v>
      </c>
      <c r="P138">
        <f t="shared" si="28"/>
        <v>2.3784595932957324</v>
      </c>
      <c r="T138" s="12">
        <f t="shared" si="42"/>
        <v>3.6400000000000023</v>
      </c>
      <c r="U138" s="14">
        <v>0.186157526179475</v>
      </c>
      <c r="V138" s="16">
        <f t="shared" si="41"/>
        <v>0.19251999999999989</v>
      </c>
      <c r="W138" s="3"/>
      <c r="X138" s="3"/>
      <c r="Y138" s="3"/>
      <c r="Z138" s="3"/>
      <c r="AA138" s="3"/>
      <c r="AB138" s="3"/>
    </row>
    <row r="139" spans="1:28" ht="12.75">
      <c r="A139">
        <f t="shared" si="35"/>
        <v>104.5499999999998</v>
      </c>
      <c r="B139">
        <f t="shared" si="36"/>
        <v>74874.09231958832</v>
      </c>
      <c r="C139">
        <f t="shared" si="29"/>
        <v>-9.596554583602787</v>
      </c>
      <c r="D139">
        <f t="shared" si="37"/>
        <v>801.2089436065424</v>
      </c>
      <c r="E139">
        <f t="shared" si="30"/>
        <v>-50525.85988266859</v>
      </c>
      <c r="F139">
        <f t="shared" si="31"/>
        <v>5264.999999999992</v>
      </c>
      <c r="G139">
        <f t="shared" si="32"/>
        <v>0</v>
      </c>
      <c r="H139">
        <f t="shared" si="25"/>
        <v>0</v>
      </c>
      <c r="I139" s="3">
        <f t="shared" si="33"/>
        <v>0</v>
      </c>
      <c r="J139">
        <f t="shared" si="34"/>
        <v>9.596554583602787</v>
      </c>
      <c r="K139" s="6">
        <f t="shared" si="26"/>
        <v>0.26579414679957414</v>
      </c>
      <c r="L139" s="2">
        <f t="shared" si="38"/>
        <v>0</v>
      </c>
      <c r="M139">
        <f t="shared" si="39"/>
        <v>0</v>
      </c>
      <c r="N139">
        <f t="shared" si="27"/>
        <v>0</v>
      </c>
      <c r="O139">
        <f t="shared" si="40"/>
        <v>0</v>
      </c>
      <c r="P139">
        <f t="shared" si="28"/>
        <v>2.3544886526390503</v>
      </c>
      <c r="T139" s="12">
        <f t="shared" si="42"/>
        <v>3.6800000000000024</v>
      </c>
      <c r="U139" s="14">
        <v>0.184670537022509</v>
      </c>
      <c r="V139" s="16">
        <f t="shared" si="41"/>
        <v>0.19023999999999988</v>
      </c>
      <c r="W139" s="3"/>
      <c r="X139" s="3"/>
      <c r="Y139" s="3"/>
      <c r="Z139" s="3"/>
      <c r="AA139" s="3"/>
      <c r="AB139" s="3"/>
    </row>
    <row r="140" spans="1:28" ht="12.75">
      <c r="A140">
        <f t="shared" si="35"/>
        <v>105.39999999999979</v>
      </c>
      <c r="B140">
        <f t="shared" si="36"/>
        <v>75548.18786092282</v>
      </c>
      <c r="C140">
        <f t="shared" si="29"/>
        <v>-9.5945477246615</v>
      </c>
      <c r="D140">
        <f t="shared" si="37"/>
        <v>793.0535780405802</v>
      </c>
      <c r="E140">
        <f t="shared" si="30"/>
        <v>-50515.293770342716</v>
      </c>
      <c r="F140">
        <f t="shared" si="31"/>
        <v>5264.999999999992</v>
      </c>
      <c r="G140">
        <f t="shared" si="32"/>
        <v>0</v>
      </c>
      <c r="H140">
        <f t="shared" si="25"/>
        <v>0</v>
      </c>
      <c r="I140" s="3">
        <f t="shared" si="33"/>
        <v>0</v>
      </c>
      <c r="J140">
        <f t="shared" si="34"/>
        <v>9.5945477246615</v>
      </c>
      <c r="K140" s="6">
        <f t="shared" si="26"/>
        <v>0.2671602046833199</v>
      </c>
      <c r="L140" s="2">
        <f t="shared" si="38"/>
        <v>0</v>
      </c>
      <c r="M140">
        <f t="shared" si="39"/>
        <v>0</v>
      </c>
      <c r="N140">
        <f t="shared" si="27"/>
        <v>0</v>
      </c>
      <c r="O140">
        <f t="shared" si="40"/>
        <v>0</v>
      </c>
      <c r="P140">
        <f t="shared" si="28"/>
        <v>2.3305227248540366</v>
      </c>
      <c r="T140" s="12">
        <f t="shared" si="42"/>
        <v>3.7200000000000024</v>
      </c>
      <c r="U140" s="14">
        <v>0.183209544767838</v>
      </c>
      <c r="V140" s="16">
        <f t="shared" si="41"/>
        <v>0.18795999999999988</v>
      </c>
      <c r="W140" s="3"/>
      <c r="X140" s="3"/>
      <c r="Y140" s="3"/>
      <c r="Z140" s="3"/>
      <c r="AA140" s="3"/>
      <c r="AB140" s="3"/>
    </row>
    <row r="141" spans="1:28" ht="12.75">
      <c r="A141">
        <f t="shared" si="35"/>
        <v>106.24999999999979</v>
      </c>
      <c r="B141">
        <f t="shared" si="36"/>
        <v>76215.3527761265</v>
      </c>
      <c r="C141">
        <f t="shared" si="29"/>
        <v>-9.592562118761858</v>
      </c>
      <c r="D141">
        <f t="shared" si="37"/>
        <v>784.8999002396326</v>
      </c>
      <c r="E141">
        <f t="shared" si="30"/>
        <v>-50504.83955528111</v>
      </c>
      <c r="F141">
        <f t="shared" si="31"/>
        <v>5264.999999999992</v>
      </c>
      <c r="G141">
        <f t="shared" si="32"/>
        <v>0</v>
      </c>
      <c r="H141">
        <f t="shared" si="25"/>
        <v>0</v>
      </c>
      <c r="I141" s="3">
        <f t="shared" si="33"/>
        <v>0</v>
      </c>
      <c r="J141">
        <f t="shared" si="34"/>
        <v>9.592562118761858</v>
      </c>
      <c r="K141" s="6">
        <f t="shared" si="26"/>
        <v>0.26852597985935805</v>
      </c>
      <c r="L141" s="2">
        <f t="shared" si="38"/>
        <v>0</v>
      </c>
      <c r="M141">
        <f t="shared" si="39"/>
        <v>0</v>
      </c>
      <c r="N141">
        <f t="shared" si="27"/>
        <v>0</v>
      </c>
      <c r="O141">
        <f t="shared" si="40"/>
        <v>0</v>
      </c>
      <c r="P141">
        <f t="shared" si="28"/>
        <v>2.306561756853368</v>
      </c>
      <c r="T141" s="12">
        <f t="shared" si="42"/>
        <v>3.7600000000000025</v>
      </c>
      <c r="U141" s="14">
        <v>0.181773979951476</v>
      </c>
      <c r="V141" s="16">
        <f t="shared" si="41"/>
        <v>0.18567999999999987</v>
      </c>
      <c r="W141" s="3"/>
      <c r="X141" s="3"/>
      <c r="Y141" s="3"/>
      <c r="Z141" s="3"/>
      <c r="AA141" s="3"/>
      <c r="AB141" s="3"/>
    </row>
    <row r="142" spans="1:28" ht="12.75">
      <c r="A142">
        <f t="shared" si="35"/>
        <v>107.09999999999978</v>
      </c>
      <c r="B142">
        <f t="shared" si="36"/>
        <v>76875.58848446143</v>
      </c>
      <c r="C142">
        <f t="shared" si="29"/>
        <v>-9.59059774221525</v>
      </c>
      <c r="D142">
        <f t="shared" si="37"/>
        <v>776.7478921587497</v>
      </c>
      <c r="E142">
        <f t="shared" si="30"/>
        <v>-50494.497112763216</v>
      </c>
      <c r="F142">
        <f t="shared" si="31"/>
        <v>5264.999999999992</v>
      </c>
      <c r="G142">
        <f t="shared" si="32"/>
        <v>0</v>
      </c>
      <c r="H142">
        <f t="shared" si="25"/>
        <v>0</v>
      </c>
      <c r="I142" s="3">
        <f t="shared" si="33"/>
        <v>0</v>
      </c>
      <c r="J142">
        <f t="shared" si="34"/>
        <v>9.59059774221525</v>
      </c>
      <c r="K142" s="6">
        <f t="shared" si="26"/>
        <v>0.26989147535029323</v>
      </c>
      <c r="L142" s="2">
        <f t="shared" si="38"/>
        <v>0</v>
      </c>
      <c r="M142">
        <f t="shared" si="39"/>
        <v>0</v>
      </c>
      <c r="N142">
        <f t="shared" si="27"/>
        <v>0</v>
      </c>
      <c r="O142">
        <f t="shared" si="40"/>
        <v>0</v>
      </c>
      <c r="P142">
        <f t="shared" si="28"/>
        <v>2.282605695608891</v>
      </c>
      <c r="T142" s="12">
        <f t="shared" si="42"/>
        <v>3.8000000000000025</v>
      </c>
      <c r="U142" s="14">
        <v>0.180363289447928</v>
      </c>
      <c r="V142" s="16">
        <f t="shared" si="41"/>
        <v>0.18339999999999987</v>
      </c>
      <c r="W142" s="3"/>
      <c r="X142" s="3"/>
      <c r="Y142" s="3"/>
      <c r="Z142" s="3"/>
      <c r="AA142" s="3"/>
      <c r="AB142" s="3"/>
    </row>
    <row r="143" spans="1:28" ht="12.75">
      <c r="A143">
        <f t="shared" si="35"/>
        <v>107.94999999999978</v>
      </c>
      <c r="B143">
        <f t="shared" si="36"/>
        <v>77528.89638986839</v>
      </c>
      <c r="C143">
        <f t="shared" si="29"/>
        <v>-9.588654571599136</v>
      </c>
      <c r="D143">
        <f t="shared" si="37"/>
        <v>768.5975357728904</v>
      </c>
      <c r="E143">
        <f t="shared" si="30"/>
        <v>-50484.266319469374</v>
      </c>
      <c r="F143">
        <f t="shared" si="31"/>
        <v>5264.999999999992</v>
      </c>
      <c r="G143">
        <f t="shared" si="32"/>
        <v>0</v>
      </c>
      <c r="H143">
        <f t="shared" si="25"/>
        <v>0</v>
      </c>
      <c r="I143" s="3">
        <f t="shared" si="33"/>
        <v>0</v>
      </c>
      <c r="J143">
        <f t="shared" si="34"/>
        <v>9.588654571599136</v>
      </c>
      <c r="K143" s="6">
        <f t="shared" si="26"/>
        <v>0.27125669417539533</v>
      </c>
      <c r="L143" s="2">
        <f t="shared" si="38"/>
        <v>0</v>
      </c>
      <c r="M143">
        <f t="shared" si="39"/>
        <v>0</v>
      </c>
      <c r="N143">
        <f t="shared" si="27"/>
        <v>0</v>
      </c>
      <c r="O143">
        <f t="shared" si="40"/>
        <v>0</v>
      </c>
      <c r="P143">
        <f t="shared" si="28"/>
        <v>2.2586544881509605</v>
      </c>
      <c r="T143" s="12">
        <f t="shared" si="42"/>
        <v>3.8400000000000025</v>
      </c>
      <c r="U143" s="14">
        <v>0.178976935798865</v>
      </c>
      <c r="V143" s="16">
        <f t="shared" si="41"/>
        <v>0.18111999999999986</v>
      </c>
      <c r="W143" s="3"/>
      <c r="X143" s="3"/>
      <c r="Y143" s="3"/>
      <c r="Z143" s="3"/>
      <c r="AA143" s="3"/>
      <c r="AB143" s="3"/>
    </row>
    <row r="144" spans="1:28" ht="12.75">
      <c r="A144">
        <f t="shared" si="35"/>
        <v>108.79999999999977</v>
      </c>
      <c r="B144">
        <f t="shared" si="36"/>
        <v>78175.27788098357</v>
      </c>
      <c r="C144">
        <f t="shared" si="29"/>
        <v>-9.586732583756403</v>
      </c>
      <c r="D144">
        <f t="shared" si="37"/>
        <v>760.4488130766974</v>
      </c>
      <c r="E144">
        <f t="shared" si="30"/>
        <v>-50474.14705347738</v>
      </c>
      <c r="F144">
        <f t="shared" si="31"/>
        <v>5264.999999999992</v>
      </c>
      <c r="G144">
        <f t="shared" si="32"/>
        <v>0</v>
      </c>
      <c r="H144">
        <f aca="true" t="shared" si="43" ref="H144:H207">0.5*I144*K144*$L$7*(D144^2)</f>
        <v>0</v>
      </c>
      <c r="I144" s="3">
        <f t="shared" si="33"/>
        <v>0</v>
      </c>
      <c r="J144">
        <f t="shared" si="34"/>
        <v>9.586732583756403</v>
      </c>
      <c r="K144" s="6">
        <f aca="true" t="shared" si="44" ref="K144:K207">IF(ABS(P144)&gt;4,0.17,IF(ABS(P144)&gt;1.16,-0.057*ABS(P144)+0.4,IF(ABS(P144)&gt;0.84,0.607*ABS(P144)-0.36,IF(ABS(P144)&gt;0.08,0.17,-0.125*ABS(P144)+0.18))))</f>
        <v>0.272621639350637</v>
      </c>
      <c r="L144" s="2">
        <f t="shared" si="38"/>
        <v>0</v>
      </c>
      <c r="M144">
        <f t="shared" si="39"/>
        <v>0</v>
      </c>
      <c r="N144">
        <f aca="true" t="shared" si="45" ref="N144:N207">0.5*I144*K144*$L$7</f>
        <v>0</v>
      </c>
      <c r="O144">
        <f t="shared" si="40"/>
        <v>0</v>
      </c>
      <c r="P144">
        <f aca="true" t="shared" si="46" ref="P144:P207">D144/340.29</f>
        <v>2.234708081567773</v>
      </c>
      <c r="T144" s="12">
        <f t="shared" si="42"/>
        <v>3.8800000000000026</v>
      </c>
      <c r="U144" s="14">
        <v>0.17761439657823</v>
      </c>
      <c r="V144" s="16">
        <f t="shared" si="41"/>
        <v>0.17883999999999986</v>
      </c>
      <c r="W144" s="3"/>
      <c r="X144" s="3"/>
      <c r="Y144" s="3"/>
      <c r="Z144" s="3"/>
      <c r="AA144" s="3"/>
      <c r="AB144" s="3"/>
    </row>
    <row r="145" spans="1:28" ht="12.75">
      <c r="A145">
        <f t="shared" si="35"/>
        <v>109.64999999999976</v>
      </c>
      <c r="B145">
        <f t="shared" si="36"/>
        <v>78814.73433115521</v>
      </c>
      <c r="C145">
        <f aca="true" t="shared" si="47" ref="C145:C208">E145/F145</f>
        <v>-9.584831755794667</v>
      </c>
      <c r="D145">
        <f t="shared" si="37"/>
        <v>752.3017060842719</v>
      </c>
      <c r="E145">
        <f aca="true" t="shared" si="48" ref="E145:E208">G145-(F145*J145)-H145+O145</f>
        <v>-50464.139194258845</v>
      </c>
      <c r="F145">
        <f aca="true" t="shared" si="49" ref="F145:F208">IF(A145&lt;=$B$4,$B$1-($B$5*A145),F144)</f>
        <v>5264.999999999992</v>
      </c>
      <c r="G145">
        <f aca="true" t="shared" si="50" ref="G145:G208">IF(A145&lt;=$B$4,$B$5*$B$2,0)</f>
        <v>0</v>
      </c>
      <c r="H145">
        <f t="shared" si="43"/>
        <v>0</v>
      </c>
      <c r="I145" s="3">
        <f aca="true" t="shared" si="51" ref="I145:I208">IF(M145=0,0,(L145*$L$10)/($L$9*M145))</f>
        <v>0</v>
      </c>
      <c r="J145">
        <f aca="true" t="shared" si="52" ref="J145:J208">($H$10*$H$8)/($H$9+B145)^2</f>
        <v>9.584831755794667</v>
      </c>
      <c r="K145" s="6">
        <f t="shared" si="44"/>
        <v>0.27398631388873174</v>
      </c>
      <c r="L145" s="2">
        <f t="shared" si="38"/>
        <v>0</v>
      </c>
      <c r="M145">
        <f t="shared" si="39"/>
        <v>0</v>
      </c>
      <c r="N145">
        <f t="shared" si="45"/>
        <v>0</v>
      </c>
      <c r="O145">
        <f t="shared" si="40"/>
        <v>0</v>
      </c>
      <c r="P145">
        <f t="shared" si="46"/>
        <v>2.2107664230047073</v>
      </c>
      <c r="T145" s="12">
        <f t="shared" si="42"/>
        <v>3.9200000000000026</v>
      </c>
      <c r="U145" s="14">
        <v>0.17627516379128</v>
      </c>
      <c r="V145" s="16">
        <f t="shared" si="41"/>
        <v>0.17655999999999986</v>
      </c>
      <c r="W145" s="3"/>
      <c r="X145" s="3"/>
      <c r="Y145" s="3"/>
      <c r="Z145" s="3"/>
      <c r="AA145" s="3"/>
      <c r="AB145" s="3"/>
    </row>
    <row r="146" spans="1:28" ht="12.75">
      <c r="A146">
        <f aca="true" t="shared" si="53" ref="A146:A209">A145+$B$3</f>
        <v>110.49999999999976</v>
      </c>
      <c r="B146">
        <f aca="true" t="shared" si="54" ref="B146:B209">B145+D146*$B$3</f>
        <v>79447.26709845982</v>
      </c>
      <c r="C146">
        <f t="shared" si="47"/>
        <v>-9.582952065085621</v>
      </c>
      <c r="D146">
        <f aca="true" t="shared" si="55" ref="D146:D209">D145+$B$3*C146</f>
        <v>744.1561968289492</v>
      </c>
      <c r="E146">
        <f t="shared" si="48"/>
        <v>-50454.24262267572</v>
      </c>
      <c r="F146">
        <f t="shared" si="49"/>
        <v>5264.999999999992</v>
      </c>
      <c r="G146">
        <f t="shared" si="50"/>
        <v>0</v>
      </c>
      <c r="H146">
        <f t="shared" si="43"/>
        <v>0</v>
      </c>
      <c r="I146" s="3">
        <f t="shared" si="51"/>
        <v>0</v>
      </c>
      <c r="J146">
        <f t="shared" si="52"/>
        <v>9.582952065085623</v>
      </c>
      <c r="K146" s="6">
        <f t="shared" si="44"/>
        <v>0.275350720799171</v>
      </c>
      <c r="L146" s="2">
        <f aca="true" t="shared" si="56" ref="L146:L209">IF(AND(B146&gt;0,B146&lt;20000),$L$16*(1-0.00002*B146)^5.9,0)</f>
        <v>0</v>
      </c>
      <c r="M146">
        <f aca="true" t="shared" si="57" ref="M146:M209">IF(AND(B146&gt;0,B146&lt;20000),IF(($M$16-(6.5*(B146*0.001)))&gt;216.65,($M$16-(6.5*(B146*0.001))),216.65),0)</f>
        <v>0</v>
      </c>
      <c r="N146">
        <f t="shared" si="45"/>
        <v>0</v>
      </c>
      <c r="O146">
        <f aca="true" t="shared" si="58" ref="O146:O209">I146*J146*($L$7*$L$3)</f>
        <v>0</v>
      </c>
      <c r="P146">
        <f t="shared" si="46"/>
        <v>2.1868294596636666</v>
      </c>
      <c r="T146" s="12">
        <f t="shared" si="42"/>
        <v>3.9600000000000026</v>
      </c>
      <c r="U146" s="14">
        <v>0.174958743305314</v>
      </c>
      <c r="V146" s="16">
        <f t="shared" si="41"/>
        <v>0.17427999999999985</v>
      </c>
      <c r="W146" s="3"/>
      <c r="X146" s="3"/>
      <c r="Y146" s="3"/>
      <c r="Z146" s="3"/>
      <c r="AA146" s="3"/>
      <c r="AB146" s="3"/>
    </row>
    <row r="147" spans="1:28" ht="12.75">
      <c r="A147">
        <f t="shared" si="53"/>
        <v>111.34999999999975</v>
      </c>
      <c r="B147">
        <f t="shared" si="54"/>
        <v>80072.87752571843</v>
      </c>
      <c r="C147">
        <f t="shared" si="47"/>
        <v>-9.581093489264372</v>
      </c>
      <c r="D147">
        <f t="shared" si="55"/>
        <v>736.0122673630744</v>
      </c>
      <c r="E147">
        <f t="shared" si="48"/>
        <v>-50444.45722097686</v>
      </c>
      <c r="F147">
        <f t="shared" si="49"/>
        <v>5264.999999999992</v>
      </c>
      <c r="G147">
        <f t="shared" si="50"/>
        <v>0</v>
      </c>
      <c r="H147">
        <f t="shared" si="43"/>
        <v>0</v>
      </c>
      <c r="I147" s="3">
        <f t="shared" si="51"/>
        <v>0</v>
      </c>
      <c r="J147">
        <f t="shared" si="52"/>
        <v>9.581093489264372</v>
      </c>
      <c r="K147" s="6">
        <f t="shared" si="44"/>
        <v>0.2767148630882623</v>
      </c>
      <c r="L147" s="2">
        <f t="shared" si="56"/>
        <v>0</v>
      </c>
      <c r="M147">
        <f t="shared" si="57"/>
        <v>0</v>
      </c>
      <c r="N147">
        <f t="shared" si="45"/>
        <v>0</v>
      </c>
      <c r="O147">
        <f t="shared" si="58"/>
        <v>0</v>
      </c>
      <c r="P147">
        <f t="shared" si="46"/>
        <v>2.1628971388024167</v>
      </c>
      <c r="T147" s="12">
        <f t="shared" si="42"/>
        <v>4.000000000000003</v>
      </c>
      <c r="U147" s="14">
        <v>0.173664654309978</v>
      </c>
      <c r="V147" s="16">
        <f t="shared" si="41"/>
        <v>0.17199999999999988</v>
      </c>
      <c r="W147" s="3"/>
      <c r="X147" s="3"/>
      <c r="Y147" s="3"/>
      <c r="Z147" s="3"/>
      <c r="AA147" s="3"/>
      <c r="AB147" s="3"/>
    </row>
    <row r="148" spans="1:28" ht="12.75">
      <c r="A148">
        <f t="shared" si="53"/>
        <v>112.19999999999975</v>
      </c>
      <c r="B148">
        <f t="shared" si="54"/>
        <v>80691.56694051254</v>
      </c>
      <c r="C148">
        <f t="shared" si="47"/>
        <v>-9.5792560062288</v>
      </c>
      <c r="D148">
        <f t="shared" si="55"/>
        <v>727.86989975778</v>
      </c>
      <c r="E148">
        <f t="shared" si="48"/>
        <v>-50434.78287279455</v>
      </c>
      <c r="F148">
        <f t="shared" si="49"/>
        <v>5264.999999999992</v>
      </c>
      <c r="G148">
        <f t="shared" si="50"/>
        <v>0</v>
      </c>
      <c r="H148">
        <f t="shared" si="43"/>
        <v>0</v>
      </c>
      <c r="I148" s="3">
        <f t="shared" si="51"/>
        <v>0</v>
      </c>
      <c r="J148">
        <f t="shared" si="52"/>
        <v>9.5792560062288</v>
      </c>
      <c r="K148" s="6">
        <f t="shared" si="44"/>
        <v>0.27807874375916586</v>
      </c>
      <c r="L148" s="2">
        <f t="shared" si="56"/>
        <v>0</v>
      </c>
      <c r="M148">
        <f t="shared" si="57"/>
        <v>0</v>
      </c>
      <c r="N148">
        <f t="shared" si="45"/>
        <v>0</v>
      </c>
      <c r="O148">
        <f t="shared" si="58"/>
        <v>0</v>
      </c>
      <c r="P148">
        <f t="shared" si="46"/>
        <v>2.1389694077339327</v>
      </c>
      <c r="S148" s="7"/>
      <c r="T148" s="3"/>
      <c r="U148" s="3"/>
      <c r="V148" s="8"/>
      <c r="W148" s="3"/>
      <c r="X148" s="3"/>
      <c r="Y148" s="3"/>
      <c r="Z148" s="3"/>
      <c r="AA148" s="3"/>
      <c r="AB148" s="3"/>
    </row>
    <row r="149" spans="1:28" ht="12.75">
      <c r="A149">
        <f t="shared" si="53"/>
        <v>113.04999999999974</v>
      </c>
      <c r="B149">
        <f t="shared" si="54"/>
        <v>81303.33665519989</v>
      </c>
      <c r="C149">
        <f t="shared" si="47"/>
        <v>-9.577439594138902</v>
      </c>
      <c r="D149">
        <f t="shared" si="55"/>
        <v>719.729076102762</v>
      </c>
      <c r="E149">
        <f t="shared" si="48"/>
        <v>-50425.21946314124</v>
      </c>
      <c r="F149">
        <f t="shared" si="49"/>
        <v>5264.999999999992</v>
      </c>
      <c r="G149">
        <f t="shared" si="50"/>
        <v>0</v>
      </c>
      <c r="H149">
        <f t="shared" si="43"/>
        <v>0</v>
      </c>
      <c r="I149" s="3">
        <f t="shared" si="51"/>
        <v>0</v>
      </c>
      <c r="J149">
        <f t="shared" si="52"/>
        <v>9.577439594138902</v>
      </c>
      <c r="K149" s="6">
        <f t="shared" si="44"/>
        <v>0.2794423658119327</v>
      </c>
      <c r="L149" s="2">
        <f t="shared" si="56"/>
        <v>0</v>
      </c>
      <c r="M149">
        <f t="shared" si="57"/>
        <v>0</v>
      </c>
      <c r="N149">
        <f t="shared" si="45"/>
        <v>0</v>
      </c>
      <c r="O149">
        <f t="shared" si="58"/>
        <v>0</v>
      </c>
      <c r="P149">
        <f t="shared" si="46"/>
        <v>2.1150462138257424</v>
      </c>
      <c r="S149" s="7"/>
      <c r="T149" s="3"/>
      <c r="U149" s="3"/>
      <c r="V149" s="8"/>
      <c r="W149" s="3"/>
      <c r="X149" s="3"/>
      <c r="Y149" s="3"/>
      <c r="Z149" s="3"/>
      <c r="AA149" s="3"/>
      <c r="AB149" s="3"/>
    </row>
    <row r="150" spans="1:28" ht="12.75">
      <c r="A150">
        <f t="shared" si="53"/>
        <v>113.89999999999974</v>
      </c>
      <c r="B150">
        <f t="shared" si="54"/>
        <v>81908.18796693004</v>
      </c>
      <c r="C150">
        <f t="shared" si="47"/>
        <v>-9.575644231416172</v>
      </c>
      <c r="D150">
        <f t="shared" si="55"/>
        <v>711.5897785060582</v>
      </c>
      <c r="E150">
        <f t="shared" si="48"/>
        <v>-50415.766878406066</v>
      </c>
      <c r="F150">
        <f t="shared" si="49"/>
        <v>5264.999999999992</v>
      </c>
      <c r="G150">
        <f t="shared" si="50"/>
        <v>0</v>
      </c>
      <c r="H150">
        <f t="shared" si="43"/>
        <v>0</v>
      </c>
      <c r="I150" s="3">
        <f t="shared" si="51"/>
        <v>0</v>
      </c>
      <c r="J150">
        <f t="shared" si="52"/>
        <v>9.575644231416172</v>
      </c>
      <c r="K150" s="6">
        <f t="shared" si="44"/>
        <v>0.2808057322435414</v>
      </c>
      <c r="L150" s="2">
        <f t="shared" si="56"/>
        <v>0</v>
      </c>
      <c r="M150">
        <f t="shared" si="57"/>
        <v>0</v>
      </c>
      <c r="N150">
        <f t="shared" si="45"/>
        <v>0</v>
      </c>
      <c r="O150">
        <f t="shared" si="58"/>
        <v>0</v>
      </c>
      <c r="P150">
        <f t="shared" si="46"/>
        <v>2.0911275044992745</v>
      </c>
      <c r="S150" s="7"/>
      <c r="T150" s="3"/>
      <c r="U150" s="3"/>
      <c r="V150" s="8"/>
      <c r="W150" s="3"/>
      <c r="X150" s="3"/>
      <c r="Y150" s="3"/>
      <c r="Z150" s="3"/>
      <c r="AA150" s="3"/>
      <c r="AB150" s="3"/>
    </row>
    <row r="151" spans="1:28" ht="12.75">
      <c r="A151">
        <f t="shared" si="53"/>
        <v>114.74999999999973</v>
      </c>
      <c r="B151">
        <f t="shared" si="54"/>
        <v>82506.12215765979</v>
      </c>
      <c r="C151">
        <f t="shared" si="47"/>
        <v>-9.573869896742979</v>
      </c>
      <c r="D151">
        <f t="shared" si="55"/>
        <v>703.4519890938267</v>
      </c>
      <c r="E151">
        <f t="shared" si="48"/>
        <v>-50406.425006351725</v>
      </c>
      <c r="F151">
        <f t="shared" si="49"/>
        <v>5264.999999999992</v>
      </c>
      <c r="G151">
        <f t="shared" si="50"/>
        <v>0</v>
      </c>
      <c r="H151">
        <f t="shared" si="43"/>
        <v>0</v>
      </c>
      <c r="I151" s="3">
        <f t="shared" si="51"/>
        <v>0</v>
      </c>
      <c r="J151">
        <f t="shared" si="52"/>
        <v>9.573869896742982</v>
      </c>
      <c r="K151" s="6">
        <f t="shared" si="44"/>
        <v>0.2821688460479353</v>
      </c>
      <c r="L151" s="2">
        <f t="shared" si="56"/>
        <v>0</v>
      </c>
      <c r="M151">
        <f t="shared" si="57"/>
        <v>0</v>
      </c>
      <c r="N151">
        <f t="shared" si="45"/>
        <v>0</v>
      </c>
      <c r="O151">
        <f t="shared" si="58"/>
        <v>0</v>
      </c>
      <c r="P151">
        <f t="shared" si="46"/>
        <v>2.0672132272292063</v>
      </c>
      <c r="S151" s="7"/>
      <c r="T151" s="3"/>
      <c r="U151" s="3"/>
      <c r="V151" s="8"/>
      <c r="W151" s="3"/>
      <c r="X151" s="3"/>
      <c r="Y151" s="3"/>
      <c r="Z151" s="3"/>
      <c r="AA151" s="3"/>
      <c r="AB151" s="3"/>
    </row>
    <row r="152" spans="1:28" ht="12.75">
      <c r="A152">
        <f t="shared" si="53"/>
        <v>115.59999999999972</v>
      </c>
      <c r="B152">
        <f t="shared" si="54"/>
        <v>83097.1404941684</v>
      </c>
      <c r="C152">
        <f t="shared" si="47"/>
        <v>-9.572116569061944</v>
      </c>
      <c r="D152">
        <f t="shared" si="55"/>
        <v>695.3156900101241</v>
      </c>
      <c r="E152">
        <f t="shared" si="48"/>
        <v>-50397.193736111076</v>
      </c>
      <c r="F152">
        <f t="shared" si="49"/>
        <v>5264.999999999992</v>
      </c>
      <c r="G152">
        <f t="shared" si="50"/>
        <v>0</v>
      </c>
      <c r="H152">
        <f t="shared" si="43"/>
        <v>0</v>
      </c>
      <c r="I152" s="3">
        <f t="shared" si="51"/>
        <v>0</v>
      </c>
      <c r="J152">
        <f t="shared" si="52"/>
        <v>9.572116569061944</v>
      </c>
      <c r="K152" s="6">
        <f t="shared" si="44"/>
        <v>0.28353171021605966</v>
      </c>
      <c r="L152" s="2">
        <f t="shared" si="56"/>
        <v>0</v>
      </c>
      <c r="M152">
        <f t="shared" si="57"/>
        <v>0</v>
      </c>
      <c r="N152">
        <f t="shared" si="45"/>
        <v>0</v>
      </c>
      <c r="O152">
        <f t="shared" si="58"/>
        <v>0</v>
      </c>
      <c r="P152">
        <f t="shared" si="46"/>
        <v>2.0433033295428134</v>
      </c>
      <c r="S152" s="7"/>
      <c r="T152" s="3"/>
      <c r="U152" s="3"/>
      <c r="V152" s="8"/>
      <c r="W152" s="3"/>
      <c r="X152" s="3"/>
      <c r="Y152" s="3"/>
      <c r="Z152" s="3"/>
      <c r="AA152" s="3"/>
      <c r="AB152" s="3"/>
    </row>
    <row r="153" spans="1:28" ht="12.75">
      <c r="A153">
        <f t="shared" si="53"/>
        <v>116.44999999999972</v>
      </c>
      <c r="B153">
        <f t="shared" si="54"/>
        <v>83681.24422807258</v>
      </c>
      <c r="C153">
        <f t="shared" si="47"/>
        <v>-9.570384227575332</v>
      </c>
      <c r="D153">
        <f t="shared" si="55"/>
        <v>687.180863416685</v>
      </c>
      <c r="E153">
        <f t="shared" si="48"/>
        <v>-50388.07295818404</v>
      </c>
      <c r="F153">
        <f t="shared" si="49"/>
        <v>5264.999999999992</v>
      </c>
      <c r="G153">
        <f t="shared" si="50"/>
        <v>0</v>
      </c>
      <c r="H153">
        <f t="shared" si="43"/>
        <v>0</v>
      </c>
      <c r="I153" s="3">
        <f t="shared" si="51"/>
        <v>0</v>
      </c>
      <c r="J153">
        <f t="shared" si="52"/>
        <v>9.570384227575332</v>
      </c>
      <c r="K153" s="6">
        <f t="shared" si="44"/>
        <v>0.28489432773589873</v>
      </c>
      <c r="L153" s="2">
        <f t="shared" si="56"/>
        <v>0</v>
      </c>
      <c r="M153">
        <f t="shared" si="57"/>
        <v>0</v>
      </c>
      <c r="N153">
        <f t="shared" si="45"/>
        <v>0</v>
      </c>
      <c r="O153">
        <f t="shared" si="58"/>
        <v>0</v>
      </c>
      <c r="P153">
        <f t="shared" si="46"/>
        <v>2.0193977590193217</v>
      </c>
      <c r="S153" s="7"/>
      <c r="T153" s="3"/>
      <c r="U153" s="3"/>
      <c r="V153" s="8"/>
      <c r="W153" s="3"/>
      <c r="X153" s="3"/>
      <c r="Y153" s="3"/>
      <c r="Z153" s="3"/>
      <c r="AA153" s="3"/>
      <c r="AB153" s="3"/>
    </row>
    <row r="154" spans="1:28" ht="12.75">
      <c r="A154">
        <f t="shared" si="53"/>
        <v>117.29999999999971</v>
      </c>
      <c r="B154">
        <f t="shared" si="54"/>
        <v>84258.43459584138</v>
      </c>
      <c r="C154">
        <f t="shared" si="47"/>
        <v>-9.568672851744441</v>
      </c>
      <c r="D154">
        <f t="shared" si="55"/>
        <v>679.0474914927023</v>
      </c>
      <c r="E154">
        <f t="shared" si="48"/>
        <v>-50379.06256443442</v>
      </c>
      <c r="F154">
        <f t="shared" si="49"/>
        <v>5264.999999999992</v>
      </c>
      <c r="G154">
        <f t="shared" si="50"/>
        <v>0</v>
      </c>
      <c r="H154">
        <f t="shared" si="43"/>
        <v>0</v>
      </c>
      <c r="I154" s="3">
        <f t="shared" si="51"/>
        <v>0</v>
      </c>
      <c r="J154">
        <f t="shared" si="52"/>
        <v>9.568672851744443</v>
      </c>
      <c r="K154" s="6">
        <f t="shared" si="44"/>
        <v>0.2862567015925122</v>
      </c>
      <c r="L154" s="2">
        <f t="shared" si="56"/>
        <v>0</v>
      </c>
      <c r="M154">
        <f t="shared" si="57"/>
        <v>0</v>
      </c>
      <c r="N154">
        <f t="shared" si="45"/>
        <v>0</v>
      </c>
      <c r="O154">
        <f t="shared" si="58"/>
        <v>0</v>
      </c>
      <c r="P154">
        <f t="shared" si="46"/>
        <v>1.99549646328926</v>
      </c>
      <c r="S154" s="7"/>
      <c r="T154" s="3"/>
      <c r="U154" s="3"/>
      <c r="V154" s="8"/>
      <c r="W154" s="3"/>
      <c r="X154" s="3"/>
      <c r="Y154" s="3"/>
      <c r="Z154" s="3"/>
      <c r="AA154" s="3"/>
      <c r="AB154" s="3"/>
    </row>
    <row r="155" spans="1:28" ht="12.75">
      <c r="A155">
        <f t="shared" si="53"/>
        <v>118.14999999999971</v>
      </c>
      <c r="B155">
        <f t="shared" si="54"/>
        <v>84828.71281881079</v>
      </c>
      <c r="C155">
        <f t="shared" si="47"/>
        <v>-9.56698242128904</v>
      </c>
      <c r="D155">
        <f t="shared" si="55"/>
        <v>670.9155564346066</v>
      </c>
      <c r="E155">
        <f t="shared" si="48"/>
        <v>-50370.16244808672</v>
      </c>
      <c r="F155">
        <f t="shared" si="49"/>
        <v>5264.999999999992</v>
      </c>
      <c r="G155">
        <f t="shared" si="50"/>
        <v>0</v>
      </c>
      <c r="H155">
        <f t="shared" si="43"/>
        <v>0</v>
      </c>
      <c r="I155" s="3">
        <f t="shared" si="51"/>
        <v>0</v>
      </c>
      <c r="J155">
        <f t="shared" si="52"/>
        <v>9.56698242128904</v>
      </c>
      <c r="K155" s="6">
        <f t="shared" si="44"/>
        <v>0.28761883476807265</v>
      </c>
      <c r="L155" s="2">
        <f t="shared" si="56"/>
        <v>0</v>
      </c>
      <c r="M155">
        <f t="shared" si="57"/>
        <v>0</v>
      </c>
      <c r="N155">
        <f t="shared" si="45"/>
        <v>0</v>
      </c>
      <c r="O155">
        <f t="shared" si="58"/>
        <v>0</v>
      </c>
      <c r="P155">
        <f t="shared" si="46"/>
        <v>1.971599390033814</v>
      </c>
      <c r="S155" s="7"/>
      <c r="T155" s="3"/>
      <c r="U155" s="3"/>
      <c r="V155" s="8"/>
      <c r="W155" s="3"/>
      <c r="X155" s="3"/>
      <c r="Y155" s="3"/>
      <c r="Z155" s="3"/>
      <c r="AA155" s="3"/>
      <c r="AB155" s="3"/>
    </row>
    <row r="156" spans="1:28" ht="12.75">
      <c r="A156">
        <f t="shared" si="53"/>
        <v>118.9999999999997</v>
      </c>
      <c r="B156">
        <f t="shared" si="54"/>
        <v>85392.08010319826</v>
      </c>
      <c r="C156">
        <f t="shared" si="47"/>
        <v>-9.56531291618675</v>
      </c>
      <c r="D156">
        <f t="shared" si="55"/>
        <v>662.7850404558479</v>
      </c>
      <c r="E156">
        <f t="shared" si="48"/>
        <v>-50361.37250372316</v>
      </c>
      <c r="F156">
        <f t="shared" si="49"/>
        <v>5264.999999999992</v>
      </c>
      <c r="G156">
        <f t="shared" si="50"/>
        <v>0</v>
      </c>
      <c r="H156">
        <f t="shared" si="43"/>
        <v>0</v>
      </c>
      <c r="I156" s="3">
        <f t="shared" si="51"/>
        <v>0</v>
      </c>
      <c r="J156">
        <f t="shared" si="52"/>
        <v>9.56531291618675</v>
      </c>
      <c r="K156" s="6">
        <f t="shared" si="44"/>
        <v>0.2889807302419016</v>
      </c>
      <c r="L156" s="2">
        <f t="shared" si="56"/>
        <v>0</v>
      </c>
      <c r="M156">
        <f t="shared" si="57"/>
        <v>0</v>
      </c>
      <c r="N156">
        <f t="shared" si="45"/>
        <v>0</v>
      </c>
      <c r="O156">
        <f t="shared" si="58"/>
        <v>0</v>
      </c>
      <c r="P156">
        <f t="shared" si="46"/>
        <v>1.9477064869841838</v>
      </c>
      <c r="S156" s="7"/>
      <c r="T156" s="3"/>
      <c r="U156" s="3"/>
      <c r="V156" s="8"/>
      <c r="W156" s="3"/>
      <c r="X156" s="3"/>
      <c r="Y156" s="3"/>
      <c r="Z156" s="3"/>
      <c r="AA156" s="3"/>
      <c r="AB156" s="3"/>
    </row>
    <row r="157" spans="1:28" ht="12.75">
      <c r="A157">
        <f t="shared" si="53"/>
        <v>119.8499999999997</v>
      </c>
      <c r="B157">
        <f t="shared" si="54"/>
        <v>85948.53764011693</v>
      </c>
      <c r="C157">
        <f t="shared" si="47"/>
        <v>-9.563664316672478</v>
      </c>
      <c r="D157">
        <f t="shared" si="55"/>
        <v>654.6559257866763</v>
      </c>
      <c r="E157">
        <f t="shared" si="48"/>
        <v>-50352.692627280514</v>
      </c>
      <c r="F157">
        <f t="shared" si="49"/>
        <v>5264.999999999992</v>
      </c>
      <c r="G157">
        <f t="shared" si="50"/>
        <v>0</v>
      </c>
      <c r="H157">
        <f t="shared" si="43"/>
        <v>0</v>
      </c>
      <c r="I157" s="3">
        <f t="shared" si="51"/>
        <v>0</v>
      </c>
      <c r="J157">
        <f t="shared" si="52"/>
        <v>9.563664316672478</v>
      </c>
      <c r="K157" s="6">
        <f t="shared" si="44"/>
        <v>0.2903423909905065</v>
      </c>
      <c r="L157" s="2">
        <f t="shared" si="56"/>
        <v>0</v>
      </c>
      <c r="M157">
        <f t="shared" si="57"/>
        <v>0</v>
      </c>
      <c r="N157">
        <f t="shared" si="45"/>
        <v>0</v>
      </c>
      <c r="O157">
        <f t="shared" si="58"/>
        <v>0</v>
      </c>
      <c r="P157">
        <f t="shared" si="46"/>
        <v>1.9238177019209388</v>
      </c>
      <c r="S157" s="7"/>
      <c r="T157" s="3"/>
      <c r="U157" s="3"/>
      <c r="V157" s="8"/>
      <c r="W157" s="3"/>
      <c r="X157" s="3"/>
      <c r="Y157" s="3"/>
      <c r="Z157" s="3"/>
      <c r="AA157" s="3"/>
      <c r="AB157" s="3"/>
    </row>
    <row r="158" spans="1:28" ht="12.75">
      <c r="A158">
        <f t="shared" si="53"/>
        <v>120.69999999999969</v>
      </c>
      <c r="B158">
        <f t="shared" si="54"/>
        <v>86498.08660558976</v>
      </c>
      <c r="C158">
        <f t="shared" si="47"/>
        <v>-9.562036603237864</v>
      </c>
      <c r="D158">
        <f t="shared" si="55"/>
        <v>646.5281946739242</v>
      </c>
      <c r="E158">
        <f t="shared" si="48"/>
        <v>-50344.12271604728</v>
      </c>
      <c r="F158">
        <f t="shared" si="49"/>
        <v>5264.999999999992</v>
      </c>
      <c r="G158">
        <f t="shared" si="50"/>
        <v>0</v>
      </c>
      <c r="H158">
        <f t="shared" si="43"/>
        <v>0</v>
      </c>
      <c r="I158" s="3">
        <f t="shared" si="51"/>
        <v>0</v>
      </c>
      <c r="J158">
        <f t="shared" si="52"/>
        <v>9.562036603237864</v>
      </c>
      <c r="K158" s="6">
        <f t="shared" si="44"/>
        <v>0.2917038199876174</v>
      </c>
      <c r="L158" s="2">
        <f t="shared" si="56"/>
        <v>0</v>
      </c>
      <c r="M158">
        <f t="shared" si="57"/>
        <v>0</v>
      </c>
      <c r="N158">
        <f t="shared" si="45"/>
        <v>0</v>
      </c>
      <c r="O158">
        <f t="shared" si="58"/>
        <v>0</v>
      </c>
      <c r="P158">
        <f t="shared" si="46"/>
        <v>1.899932982673379</v>
      </c>
      <c r="S158" s="7"/>
      <c r="T158" s="3"/>
      <c r="U158" s="3"/>
      <c r="V158" s="8"/>
      <c r="W158" s="3"/>
      <c r="X158" s="3"/>
      <c r="Y158" s="3"/>
      <c r="Z158" s="3"/>
      <c r="AA158" s="3"/>
      <c r="AB158" s="3"/>
    </row>
    <row r="159" spans="1:28" ht="12.75">
      <c r="A159">
        <f t="shared" si="53"/>
        <v>121.54999999999968</v>
      </c>
      <c r="B159">
        <f t="shared" si="54"/>
        <v>87040.72816056343</v>
      </c>
      <c r="C159">
        <f t="shared" si="47"/>
        <v>-9.560429756630693</v>
      </c>
      <c r="D159">
        <f t="shared" si="55"/>
        <v>638.4018293807881</v>
      </c>
      <c r="E159">
        <f t="shared" si="48"/>
        <v>-50335.66266866053</v>
      </c>
      <c r="F159">
        <f t="shared" si="49"/>
        <v>5264.999999999992</v>
      </c>
      <c r="G159">
        <f t="shared" si="50"/>
        <v>0</v>
      </c>
      <c r="H159">
        <f t="shared" si="43"/>
        <v>0</v>
      </c>
      <c r="I159" s="3">
        <f t="shared" si="51"/>
        <v>0</v>
      </c>
      <c r="J159">
        <f t="shared" si="52"/>
        <v>9.560429756630693</v>
      </c>
      <c r="K159" s="6">
        <f t="shared" si="44"/>
        <v>0.29306502020422315</v>
      </c>
      <c r="L159" s="2">
        <f t="shared" si="56"/>
        <v>0</v>
      </c>
      <c r="M159">
        <f t="shared" si="57"/>
        <v>0</v>
      </c>
      <c r="N159">
        <f t="shared" si="45"/>
        <v>0</v>
      </c>
      <c r="O159">
        <f t="shared" si="58"/>
        <v>0</v>
      </c>
      <c r="P159">
        <f t="shared" si="46"/>
        <v>1.8760522771188928</v>
      </c>
      <c r="S159" s="7"/>
      <c r="T159" s="3"/>
      <c r="U159" s="3"/>
      <c r="V159" s="8"/>
      <c r="W159" s="3"/>
      <c r="X159" s="3"/>
      <c r="Y159" s="3"/>
      <c r="Z159" s="3"/>
      <c r="AA159" s="3"/>
      <c r="AB159" s="3"/>
    </row>
    <row r="160" spans="1:28" ht="12.75">
      <c r="A160">
        <f t="shared" si="53"/>
        <v>122.39999999999968</v>
      </c>
      <c r="B160">
        <f t="shared" si="54"/>
        <v>87576.46345092205</v>
      </c>
      <c r="C160">
        <f t="shared" si="47"/>
        <v>-9.558843757854365</v>
      </c>
      <c r="D160">
        <f t="shared" si="55"/>
        <v>630.2768121866119</v>
      </c>
      <c r="E160">
        <f t="shared" si="48"/>
        <v>-50327.312385103156</v>
      </c>
      <c r="F160">
        <f t="shared" si="49"/>
        <v>5264.999999999992</v>
      </c>
      <c r="G160">
        <f t="shared" si="50"/>
        <v>0</v>
      </c>
      <c r="H160">
        <f t="shared" si="43"/>
        <v>0</v>
      </c>
      <c r="I160" s="3">
        <f t="shared" si="51"/>
        <v>0</v>
      </c>
      <c r="J160">
        <f t="shared" si="52"/>
        <v>9.558843757854365</v>
      </c>
      <c r="K160" s="6">
        <f t="shared" si="44"/>
        <v>0.29442599460860774</v>
      </c>
      <c r="L160" s="2">
        <f t="shared" si="56"/>
        <v>0</v>
      </c>
      <c r="M160">
        <f t="shared" si="57"/>
        <v>0</v>
      </c>
      <c r="N160">
        <f t="shared" si="45"/>
        <v>0</v>
      </c>
      <c r="O160">
        <f t="shared" si="58"/>
        <v>0</v>
      </c>
      <c r="P160">
        <f t="shared" si="46"/>
        <v>1.8521755331823204</v>
      </c>
      <c r="S160" s="7"/>
      <c r="T160" s="3"/>
      <c r="U160" s="3"/>
      <c r="V160" s="8"/>
      <c r="W160" s="3"/>
      <c r="X160" s="3"/>
      <c r="Y160" s="3"/>
      <c r="Z160" s="3"/>
      <c r="AA160" s="3"/>
      <c r="AB160" s="3"/>
    </row>
    <row r="161" spans="1:28" ht="12.75">
      <c r="A161">
        <f t="shared" si="53"/>
        <v>123.24999999999967</v>
      </c>
      <c r="B161">
        <f t="shared" si="54"/>
        <v>88105.29360750072</v>
      </c>
      <c r="C161">
        <f t="shared" si="47"/>
        <v>-9.557278588167327</v>
      </c>
      <c r="D161">
        <f t="shared" si="55"/>
        <v>622.1531253866697</v>
      </c>
      <c r="E161">
        <f t="shared" si="48"/>
        <v>-50319.071766700894</v>
      </c>
      <c r="F161">
        <f t="shared" si="49"/>
        <v>5264.999999999992</v>
      </c>
      <c r="G161">
        <f t="shared" si="50"/>
        <v>0</v>
      </c>
      <c r="H161">
        <f t="shared" si="43"/>
        <v>0</v>
      </c>
      <c r="I161" s="3">
        <f t="shared" si="51"/>
        <v>0</v>
      </c>
      <c r="J161">
        <f t="shared" si="52"/>
        <v>9.557278588167327</v>
      </c>
      <c r="K161" s="6">
        <f t="shared" si="44"/>
        <v>0.295786746166387</v>
      </c>
      <c r="L161" s="2">
        <f t="shared" si="56"/>
        <v>0</v>
      </c>
      <c r="M161">
        <f t="shared" si="57"/>
        <v>0</v>
      </c>
      <c r="N161">
        <f t="shared" si="45"/>
        <v>0</v>
      </c>
      <c r="O161">
        <f t="shared" si="58"/>
        <v>0</v>
      </c>
      <c r="P161">
        <f t="shared" si="46"/>
        <v>1.828302698835316</v>
      </c>
      <c r="S161" s="7"/>
      <c r="T161" s="3"/>
      <c r="U161" s="3"/>
      <c r="V161" s="8"/>
      <c r="W161" s="3"/>
      <c r="X161" s="3"/>
      <c r="Y161" s="3"/>
      <c r="Z161" s="3"/>
      <c r="AA161" s="3"/>
      <c r="AB161" s="3"/>
    </row>
    <row r="162" spans="1:28" ht="12.75">
      <c r="A162">
        <f t="shared" si="53"/>
        <v>124.09999999999967</v>
      </c>
      <c r="B162">
        <f t="shared" si="54"/>
        <v>88627.21974609887</v>
      </c>
      <c r="C162">
        <f t="shared" si="47"/>
        <v>-9.555734229082548</v>
      </c>
      <c r="D162">
        <f t="shared" si="55"/>
        <v>614.0307512919495</v>
      </c>
      <c r="E162">
        <f t="shared" si="48"/>
        <v>-50310.940716119534</v>
      </c>
      <c r="F162">
        <f t="shared" si="49"/>
        <v>5264.999999999992</v>
      </c>
      <c r="G162">
        <f t="shared" si="50"/>
        <v>0</v>
      </c>
      <c r="H162">
        <f t="shared" si="43"/>
        <v>0</v>
      </c>
      <c r="I162" s="3">
        <f t="shared" si="51"/>
        <v>0</v>
      </c>
      <c r="J162">
        <f t="shared" si="52"/>
        <v>9.555734229082548</v>
      </c>
      <c r="K162" s="6">
        <f t="shared" si="44"/>
        <v>0.2971472778405445</v>
      </c>
      <c r="L162" s="2">
        <f t="shared" si="56"/>
        <v>0</v>
      </c>
      <c r="M162">
        <f t="shared" si="57"/>
        <v>0</v>
      </c>
      <c r="N162">
        <f t="shared" si="45"/>
        <v>0</v>
      </c>
      <c r="O162">
        <f t="shared" si="58"/>
        <v>0</v>
      </c>
      <c r="P162">
        <f t="shared" si="46"/>
        <v>1.804433722095711</v>
      </c>
      <c r="S162" s="7"/>
      <c r="T162" s="3"/>
      <c r="U162" s="3"/>
      <c r="V162" s="8"/>
      <c r="W162" s="3"/>
      <c r="X162" s="3"/>
      <c r="Y162" s="3"/>
      <c r="Z162" s="3"/>
      <c r="AA162" s="3"/>
      <c r="AB162" s="3"/>
    </row>
    <row r="163" spans="1:28" ht="12.75">
      <c r="A163">
        <f t="shared" si="53"/>
        <v>124.94999999999966</v>
      </c>
      <c r="B163">
        <f t="shared" si="54"/>
        <v>89142.24296749347</v>
      </c>
      <c r="C163">
        <f t="shared" si="47"/>
        <v>-9.554210662366991</v>
      </c>
      <c r="D163">
        <f t="shared" si="55"/>
        <v>605.9096722289376</v>
      </c>
      <c r="E163">
        <f t="shared" si="48"/>
        <v>-50302.91913736215</v>
      </c>
      <c r="F163">
        <f t="shared" si="49"/>
        <v>5264.999999999992</v>
      </c>
      <c r="G163">
        <f t="shared" si="50"/>
        <v>0</v>
      </c>
      <c r="H163">
        <f t="shared" si="43"/>
        <v>0</v>
      </c>
      <c r="I163" s="3">
        <f t="shared" si="51"/>
        <v>0</v>
      </c>
      <c r="J163">
        <f t="shared" si="52"/>
        <v>9.554210662366991</v>
      </c>
      <c r="K163" s="6">
        <f t="shared" si="44"/>
        <v>0.2985075925914678</v>
      </c>
      <c r="L163" s="2">
        <f t="shared" si="56"/>
        <v>0</v>
      </c>
      <c r="M163">
        <f t="shared" si="57"/>
        <v>0</v>
      </c>
      <c r="N163">
        <f t="shared" si="45"/>
        <v>0</v>
      </c>
      <c r="O163">
        <f t="shared" si="58"/>
        <v>0</v>
      </c>
      <c r="P163">
        <f t="shared" si="46"/>
        <v>1.7805685510268816</v>
      </c>
      <c r="S163" s="7"/>
      <c r="T163" s="3"/>
      <c r="U163" s="3"/>
      <c r="V163" s="8"/>
      <c r="W163" s="3"/>
      <c r="X163" s="3"/>
      <c r="Y163" s="3"/>
      <c r="Z163" s="3"/>
      <c r="AA163" s="3"/>
      <c r="AB163" s="3"/>
    </row>
    <row r="164" spans="1:28" ht="12.75">
      <c r="A164">
        <f t="shared" si="53"/>
        <v>125.79999999999966</v>
      </c>
      <c r="B164">
        <f t="shared" si="54"/>
        <v>89650.36435745197</v>
      </c>
      <c r="C164">
        <f t="shared" si="47"/>
        <v>-9.55270787004108</v>
      </c>
      <c r="D164">
        <f t="shared" si="55"/>
        <v>597.7898705394026</v>
      </c>
      <c r="E164">
        <f t="shared" si="48"/>
        <v>-50295.006935766214</v>
      </c>
      <c r="F164">
        <f t="shared" si="49"/>
        <v>5264.999999999992</v>
      </c>
      <c r="G164">
        <f t="shared" si="50"/>
        <v>0</v>
      </c>
      <c r="H164">
        <f t="shared" si="43"/>
        <v>0</v>
      </c>
      <c r="I164" s="3">
        <f t="shared" si="51"/>
        <v>0</v>
      </c>
      <c r="J164">
        <f t="shared" si="52"/>
        <v>9.55270787004108</v>
      </c>
      <c r="K164" s="6">
        <f t="shared" si="44"/>
        <v>0.29986769337698455</v>
      </c>
      <c r="L164" s="2">
        <f t="shared" si="56"/>
        <v>0</v>
      </c>
      <c r="M164">
        <f t="shared" si="57"/>
        <v>0</v>
      </c>
      <c r="N164">
        <f t="shared" si="45"/>
        <v>0</v>
      </c>
      <c r="O164">
        <f t="shared" si="58"/>
        <v>0</v>
      </c>
      <c r="P164">
        <f t="shared" si="46"/>
        <v>1.756707133737114</v>
      </c>
      <c r="S164" s="7"/>
      <c r="T164" s="3"/>
      <c r="U164" s="3"/>
      <c r="V164" s="8"/>
      <c r="W164" s="3"/>
      <c r="X164" s="3"/>
      <c r="Y164" s="3"/>
      <c r="Z164" s="3"/>
      <c r="AA164" s="3"/>
      <c r="AB164" s="3"/>
    </row>
    <row r="165" spans="1:28" ht="12.75">
      <c r="A165">
        <f t="shared" si="53"/>
        <v>126.64999999999965</v>
      </c>
      <c r="B165">
        <f t="shared" si="54"/>
        <v>90151.58498674512</v>
      </c>
      <c r="C165">
        <f t="shared" si="47"/>
        <v>-9.551225834378185</v>
      </c>
      <c r="D165">
        <f t="shared" si="55"/>
        <v>589.6713285801811</v>
      </c>
      <c r="E165">
        <f t="shared" si="48"/>
        <v>-50287.204018001066</v>
      </c>
      <c r="F165">
        <f t="shared" si="49"/>
        <v>5264.999999999992</v>
      </c>
      <c r="G165">
        <f t="shared" si="50"/>
        <v>0</v>
      </c>
      <c r="H165">
        <f t="shared" si="43"/>
        <v>0</v>
      </c>
      <c r="I165" s="3">
        <f t="shared" si="51"/>
        <v>0</v>
      </c>
      <c r="J165">
        <f t="shared" si="52"/>
        <v>9.551225834378185</v>
      </c>
      <c r="K165" s="6">
        <f t="shared" si="44"/>
        <v>0.3012275831523985</v>
      </c>
      <c r="L165" s="2">
        <f t="shared" si="56"/>
        <v>0</v>
      </c>
      <c r="M165">
        <f t="shared" si="57"/>
        <v>0</v>
      </c>
      <c r="N165">
        <f t="shared" si="45"/>
        <v>0</v>
      </c>
      <c r="O165">
        <f t="shared" si="58"/>
        <v>0</v>
      </c>
      <c r="P165">
        <f t="shared" si="46"/>
        <v>1.732849418378974</v>
      </c>
      <c r="S165" s="7"/>
      <c r="T165" s="3"/>
      <c r="U165" s="3"/>
      <c r="V165" s="8"/>
      <c r="W165" s="3"/>
      <c r="X165" s="3"/>
      <c r="Y165" s="3"/>
      <c r="Z165" s="3"/>
      <c r="AA165" s="3"/>
      <c r="AB165" s="3"/>
    </row>
    <row r="166" spans="1:28" ht="12.75">
      <c r="A166">
        <f t="shared" si="53"/>
        <v>127.49999999999964</v>
      </c>
      <c r="B166">
        <f t="shared" si="54"/>
        <v>90645.90591115963</v>
      </c>
      <c r="C166">
        <f t="shared" si="47"/>
        <v>-9.549764537904121</v>
      </c>
      <c r="D166">
        <f t="shared" si="55"/>
        <v>581.5540287229626</v>
      </c>
      <c r="E166">
        <f t="shared" si="48"/>
        <v>-50279.51029206512</v>
      </c>
      <c r="F166">
        <f t="shared" si="49"/>
        <v>5264.999999999992</v>
      </c>
      <c r="G166">
        <f t="shared" si="50"/>
        <v>0</v>
      </c>
      <c r="H166">
        <f t="shared" si="43"/>
        <v>0</v>
      </c>
      <c r="I166" s="3">
        <f t="shared" si="51"/>
        <v>0</v>
      </c>
      <c r="J166">
        <f t="shared" si="52"/>
        <v>9.549764537904121</v>
      </c>
      <c r="K166" s="6">
        <f t="shared" si="44"/>
        <v>0.30258726487052556</v>
      </c>
      <c r="L166" s="2">
        <f t="shared" si="56"/>
        <v>0</v>
      </c>
      <c r="M166">
        <f t="shared" si="57"/>
        <v>0</v>
      </c>
      <c r="N166">
        <f t="shared" si="45"/>
        <v>0</v>
      </c>
      <c r="O166">
        <f t="shared" si="58"/>
        <v>0</v>
      </c>
      <c r="P166">
        <f t="shared" si="46"/>
        <v>1.7089953531486748</v>
      </c>
      <c r="S166" s="7"/>
      <c r="T166" s="3"/>
      <c r="U166" s="3"/>
      <c r="V166" s="8"/>
      <c r="W166" s="3"/>
      <c r="X166" s="3"/>
      <c r="Y166" s="3"/>
      <c r="Z166" s="3"/>
      <c r="AA166" s="3"/>
      <c r="AB166" s="3"/>
    </row>
    <row r="167" spans="1:28" ht="12.75">
      <c r="A167">
        <f t="shared" si="53"/>
        <v>128.34999999999965</v>
      </c>
      <c r="B167">
        <f t="shared" si="54"/>
        <v>91133.3281715106</v>
      </c>
      <c r="C167">
        <f t="shared" si="47"/>
        <v>-9.548323963396644</v>
      </c>
      <c r="D167">
        <f t="shared" si="55"/>
        <v>573.4379533540755</v>
      </c>
      <c r="E167">
        <f t="shared" si="48"/>
        <v>-50271.925667283256</v>
      </c>
      <c r="F167">
        <f t="shared" si="49"/>
        <v>5264.999999999992</v>
      </c>
      <c r="G167">
        <f t="shared" si="50"/>
        <v>0</v>
      </c>
      <c r="H167">
        <f t="shared" si="43"/>
        <v>0</v>
      </c>
      <c r="I167" s="3">
        <f t="shared" si="51"/>
        <v>0</v>
      </c>
      <c r="J167">
        <f t="shared" si="52"/>
        <v>9.548323963396644</v>
      </c>
      <c r="K167" s="6">
        <f t="shared" si="44"/>
        <v>0.30394674148172945</v>
      </c>
      <c r="L167" s="2">
        <f t="shared" si="56"/>
        <v>0</v>
      </c>
      <c r="M167">
        <f t="shared" si="57"/>
        <v>0</v>
      </c>
      <c r="N167">
        <f t="shared" si="45"/>
        <v>0</v>
      </c>
      <c r="O167">
        <f t="shared" si="58"/>
        <v>0</v>
      </c>
      <c r="P167">
        <f t="shared" si="46"/>
        <v>1.685144886285449</v>
      </c>
      <c r="S167" s="7"/>
      <c r="T167" s="3"/>
      <c r="U167" s="3"/>
      <c r="V167" s="8"/>
      <c r="W167" s="3"/>
      <c r="X167" s="3"/>
      <c r="Y167" s="3"/>
      <c r="Z167" s="3"/>
      <c r="AA167" s="3"/>
      <c r="AB167" s="3"/>
    </row>
    <row r="168" spans="1:28" ht="12.75">
      <c r="A168">
        <f t="shared" si="53"/>
        <v>129.19999999999965</v>
      </c>
      <c r="B168">
        <f t="shared" si="54"/>
        <v>91613.85279365373</v>
      </c>
      <c r="C168">
        <f t="shared" si="47"/>
        <v>-9.546904093884955</v>
      </c>
      <c r="D168">
        <f t="shared" si="55"/>
        <v>565.3230848742733</v>
      </c>
      <c r="E168">
        <f t="shared" si="48"/>
        <v>-50264.45005430421</v>
      </c>
      <c r="F168">
        <f t="shared" si="49"/>
        <v>5264.999999999992</v>
      </c>
      <c r="G168">
        <f t="shared" si="50"/>
        <v>0</v>
      </c>
      <c r="H168">
        <f t="shared" si="43"/>
        <v>0</v>
      </c>
      <c r="I168" s="3">
        <f t="shared" si="51"/>
        <v>0</v>
      </c>
      <c r="J168">
        <f t="shared" si="52"/>
        <v>9.546904093884955</v>
      </c>
      <c r="K168" s="6">
        <f t="shared" si="44"/>
        <v>0.3053060159339577</v>
      </c>
      <c r="L168" s="2">
        <f t="shared" si="56"/>
        <v>0</v>
      </c>
      <c r="M168">
        <f t="shared" si="57"/>
        <v>0</v>
      </c>
      <c r="N168">
        <f t="shared" si="45"/>
        <v>0</v>
      </c>
      <c r="O168">
        <f t="shared" si="58"/>
        <v>0</v>
      </c>
      <c r="P168">
        <f t="shared" si="46"/>
        <v>1.6612979660709195</v>
      </c>
      <c r="S168" s="7"/>
      <c r="T168" s="3"/>
      <c r="U168" s="3"/>
      <c r="V168" s="8"/>
      <c r="W168" s="3"/>
      <c r="X168" s="3"/>
      <c r="Y168" s="3"/>
      <c r="Z168" s="3"/>
      <c r="AA168" s="3"/>
      <c r="AB168" s="3"/>
    </row>
    <row r="169" spans="1:28" ht="12.75">
      <c r="A169">
        <f t="shared" si="53"/>
        <v>130.04999999999964</v>
      </c>
      <c r="B169">
        <f t="shared" si="54"/>
        <v>92087.48078849747</v>
      </c>
      <c r="C169">
        <f t="shared" si="47"/>
        <v>-9.545504912649216</v>
      </c>
      <c r="D169">
        <f t="shared" si="55"/>
        <v>557.2094056985214</v>
      </c>
      <c r="E169">
        <f t="shared" si="48"/>
        <v>-50257.08336509804</v>
      </c>
      <c r="F169">
        <f t="shared" si="49"/>
        <v>5264.999999999992</v>
      </c>
      <c r="G169">
        <f t="shared" si="50"/>
        <v>0</v>
      </c>
      <c r="H169">
        <f t="shared" si="43"/>
        <v>0</v>
      </c>
      <c r="I169" s="3">
        <f t="shared" si="51"/>
        <v>0</v>
      </c>
      <c r="J169">
        <f t="shared" si="52"/>
        <v>9.545504912649216</v>
      </c>
      <c r="K169" s="6">
        <f t="shared" si="44"/>
        <v>0.30666509117277707</v>
      </c>
      <c r="L169" s="2">
        <f t="shared" si="56"/>
        <v>0</v>
      </c>
      <c r="M169">
        <f t="shared" si="57"/>
        <v>0</v>
      </c>
      <c r="N169">
        <f t="shared" si="45"/>
        <v>0</v>
      </c>
      <c r="O169">
        <f t="shared" si="58"/>
        <v>0</v>
      </c>
      <c r="P169">
        <f t="shared" si="46"/>
        <v>1.637454540828474</v>
      </c>
      <c r="S169" s="7"/>
      <c r="T169" s="3"/>
      <c r="U169" s="3"/>
      <c r="V169" s="8"/>
      <c r="W169" s="3"/>
      <c r="X169" s="3"/>
      <c r="Y169" s="3"/>
      <c r="Z169" s="3"/>
      <c r="AA169" s="3"/>
      <c r="AB169" s="3"/>
    </row>
    <row r="170" spans="1:28" ht="12.75">
      <c r="A170">
        <f t="shared" si="53"/>
        <v>130.89999999999964</v>
      </c>
      <c r="B170">
        <f t="shared" si="54"/>
        <v>92554.21315201488</v>
      </c>
      <c r="C170">
        <f t="shared" si="47"/>
        <v>-9.544126403220075</v>
      </c>
      <c r="D170">
        <f t="shared" si="55"/>
        <v>549.0968982557844</v>
      </c>
      <c r="E170">
        <f t="shared" si="48"/>
        <v>-50249.82551295361</v>
      </c>
      <c r="F170">
        <f t="shared" si="49"/>
        <v>5264.999999999992</v>
      </c>
      <c r="G170">
        <f t="shared" si="50"/>
        <v>0</v>
      </c>
      <c r="H170">
        <f t="shared" si="43"/>
        <v>0</v>
      </c>
      <c r="I170" s="3">
        <f t="shared" si="51"/>
        <v>0</v>
      </c>
      <c r="J170">
        <f t="shared" si="52"/>
        <v>9.544126403220075</v>
      </c>
      <c r="K170" s="6">
        <f t="shared" si="44"/>
        <v>0.3080239701414097</v>
      </c>
      <c r="L170" s="2">
        <f t="shared" si="56"/>
        <v>0</v>
      </c>
      <c r="M170">
        <f t="shared" si="57"/>
        <v>0</v>
      </c>
      <c r="N170">
        <f t="shared" si="45"/>
        <v>0</v>
      </c>
      <c r="O170">
        <f t="shared" si="58"/>
        <v>0</v>
      </c>
      <c r="P170">
        <f t="shared" si="46"/>
        <v>1.6136145589226376</v>
      </c>
      <c r="S170" s="7"/>
      <c r="T170" s="3"/>
      <c r="U170" s="3"/>
      <c r="V170" s="8"/>
      <c r="W170" s="3"/>
      <c r="X170" s="3"/>
      <c r="Y170" s="3"/>
      <c r="Z170" s="3"/>
      <c r="AA170" s="3"/>
      <c r="AB170" s="3"/>
    </row>
    <row r="171" spans="1:28" ht="12.75">
      <c r="A171">
        <f t="shared" si="53"/>
        <v>131.74999999999963</v>
      </c>
      <c r="B171">
        <f t="shared" si="54"/>
        <v>93014.05086525537</v>
      </c>
      <c r="C171">
        <f t="shared" si="47"/>
        <v>-9.542768549378188</v>
      </c>
      <c r="D171">
        <f t="shared" si="55"/>
        <v>540.9855449888129</v>
      </c>
      <c r="E171">
        <f t="shared" si="48"/>
        <v>-50242.67641247608</v>
      </c>
      <c r="F171">
        <f t="shared" si="49"/>
        <v>5264.999999999992</v>
      </c>
      <c r="G171">
        <f t="shared" si="50"/>
        <v>0</v>
      </c>
      <c r="H171">
        <f t="shared" si="43"/>
        <v>0</v>
      </c>
      <c r="I171" s="3">
        <f t="shared" si="51"/>
        <v>0</v>
      </c>
      <c r="J171">
        <f t="shared" si="52"/>
        <v>9.542768549378188</v>
      </c>
      <c r="K171" s="6">
        <f t="shared" si="44"/>
        <v>0.3093826557807684</v>
      </c>
      <c r="L171" s="2">
        <f t="shared" si="56"/>
        <v>0</v>
      </c>
      <c r="M171">
        <f t="shared" si="57"/>
        <v>0</v>
      </c>
      <c r="N171">
        <f t="shared" si="45"/>
        <v>0</v>
      </c>
      <c r="O171">
        <f t="shared" si="58"/>
        <v>0</v>
      </c>
      <c r="P171">
        <f t="shared" si="46"/>
        <v>1.5897779687584497</v>
      </c>
      <c r="S171" s="7"/>
      <c r="T171" s="3"/>
      <c r="U171" s="3"/>
      <c r="V171" s="8"/>
      <c r="W171" s="3"/>
      <c r="X171" s="3"/>
      <c r="Y171" s="3"/>
      <c r="Z171" s="3"/>
      <c r="AA171" s="3"/>
      <c r="AB171" s="3"/>
    </row>
    <row r="172" spans="1:28" ht="12.75">
      <c r="A172">
        <f t="shared" si="53"/>
        <v>132.59999999999962</v>
      </c>
      <c r="B172">
        <f t="shared" si="54"/>
        <v>93466.9948943562</v>
      </c>
      <c r="C172">
        <f t="shared" si="47"/>
        <v>-9.541431335153769</v>
      </c>
      <c r="D172">
        <f t="shared" si="55"/>
        <v>532.8753283539322</v>
      </c>
      <c r="E172">
        <f t="shared" si="48"/>
        <v>-50235.63597958451</v>
      </c>
      <c r="F172">
        <f t="shared" si="49"/>
        <v>5264.999999999992</v>
      </c>
      <c r="G172">
        <f t="shared" si="50"/>
        <v>0</v>
      </c>
      <c r="H172">
        <f t="shared" si="43"/>
        <v>0</v>
      </c>
      <c r="I172" s="3">
        <f t="shared" si="51"/>
        <v>0</v>
      </c>
      <c r="J172">
        <f t="shared" si="52"/>
        <v>9.541431335153769</v>
      </c>
      <c r="K172" s="6">
        <f t="shared" si="44"/>
        <v>0.3107411510294922</v>
      </c>
      <c r="L172" s="2">
        <f t="shared" si="56"/>
        <v>0</v>
      </c>
      <c r="M172">
        <f t="shared" si="57"/>
        <v>0</v>
      </c>
      <c r="N172">
        <f t="shared" si="45"/>
        <v>0</v>
      </c>
      <c r="O172">
        <f t="shared" si="58"/>
        <v>0</v>
      </c>
      <c r="P172">
        <f t="shared" si="46"/>
        <v>1.5659447187808404</v>
      </c>
      <c r="S172" s="7"/>
      <c r="T172" s="3"/>
      <c r="U172" s="3"/>
      <c r="V172" s="8"/>
      <c r="W172" s="3"/>
      <c r="X172" s="3"/>
      <c r="Y172" s="3"/>
      <c r="Z172" s="3"/>
      <c r="AA172" s="3"/>
      <c r="AB172" s="3"/>
    </row>
    <row r="173" spans="1:28" ht="12.75">
      <c r="A173">
        <f t="shared" si="53"/>
        <v>133.44999999999962</v>
      </c>
      <c r="B173">
        <f t="shared" si="54"/>
        <v>93913.04619055391</v>
      </c>
      <c r="C173">
        <f t="shared" si="47"/>
        <v>-9.54011474482612</v>
      </c>
      <c r="D173">
        <f t="shared" si="55"/>
        <v>524.7662308208301</v>
      </c>
      <c r="E173">
        <f t="shared" si="48"/>
        <v>-50228.704131509454</v>
      </c>
      <c r="F173">
        <f t="shared" si="49"/>
        <v>5264.999999999992</v>
      </c>
      <c r="G173">
        <f t="shared" si="50"/>
        <v>0</v>
      </c>
      <c r="H173">
        <f t="shared" si="43"/>
        <v>0</v>
      </c>
      <c r="I173" s="3">
        <f t="shared" si="51"/>
        <v>0</v>
      </c>
      <c r="J173">
        <f t="shared" si="52"/>
        <v>9.54011474482612</v>
      </c>
      <c r="K173" s="6">
        <f t="shared" si="44"/>
        <v>0.3120994588239816</v>
      </c>
      <c r="L173" s="2">
        <f t="shared" si="56"/>
        <v>0</v>
      </c>
      <c r="M173">
        <f t="shared" si="57"/>
        <v>0</v>
      </c>
      <c r="N173">
        <f t="shared" si="45"/>
        <v>0</v>
      </c>
      <c r="O173">
        <f t="shared" si="58"/>
        <v>0</v>
      </c>
      <c r="P173">
        <f t="shared" si="46"/>
        <v>1.5421147574740075</v>
      </c>
      <c r="S173" s="7"/>
      <c r="T173" s="3"/>
      <c r="U173" s="3"/>
      <c r="V173" s="8"/>
      <c r="W173" s="3"/>
      <c r="X173" s="3"/>
      <c r="Y173" s="3"/>
      <c r="Z173" s="3"/>
      <c r="AA173" s="3"/>
      <c r="AB173" s="3"/>
    </row>
    <row r="174" spans="1:28" ht="12.75">
      <c r="A174">
        <f t="shared" si="53"/>
        <v>134.2999999999996</v>
      </c>
      <c r="B174">
        <f t="shared" si="54"/>
        <v>94352.2056901954</v>
      </c>
      <c r="C174">
        <f t="shared" si="47"/>
        <v>-9.538818762923185</v>
      </c>
      <c r="D174">
        <f t="shared" si="55"/>
        <v>516.6582348723454</v>
      </c>
      <c r="E174">
        <f t="shared" si="48"/>
        <v>-50221.8807867905</v>
      </c>
      <c r="F174">
        <f t="shared" si="49"/>
        <v>5264.999999999992</v>
      </c>
      <c r="G174">
        <f t="shared" si="50"/>
        <v>0</v>
      </c>
      <c r="H174">
        <f t="shared" si="43"/>
        <v>0</v>
      </c>
      <c r="I174" s="3">
        <f t="shared" si="51"/>
        <v>0</v>
      </c>
      <c r="J174">
        <f t="shared" si="52"/>
        <v>9.538818762923185</v>
      </c>
      <c r="K174" s="6">
        <f t="shared" si="44"/>
        <v>0.31345758209843466</v>
      </c>
      <c r="L174" s="2">
        <f t="shared" si="56"/>
        <v>0</v>
      </c>
      <c r="M174">
        <f t="shared" si="57"/>
        <v>0</v>
      </c>
      <c r="N174">
        <f t="shared" si="45"/>
        <v>0</v>
      </c>
      <c r="O174">
        <f t="shared" si="58"/>
        <v>0</v>
      </c>
      <c r="P174">
        <f t="shared" si="46"/>
        <v>1.5182880333607962</v>
      </c>
      <c r="S174" s="7"/>
      <c r="T174" s="3"/>
      <c r="U174" s="3"/>
      <c r="V174" s="8"/>
      <c r="W174" s="3"/>
      <c r="X174" s="3"/>
      <c r="Y174" s="3"/>
      <c r="Z174" s="3"/>
      <c r="AA174" s="3"/>
      <c r="AB174" s="3"/>
    </row>
    <row r="175" spans="1:28" ht="12.75">
      <c r="A175">
        <f t="shared" si="53"/>
        <v>135.1499999999996</v>
      </c>
      <c r="B175">
        <f t="shared" si="54"/>
        <v>94784.47431474902</v>
      </c>
      <c r="C175">
        <f t="shared" si="47"/>
        <v>-9.537543374221116</v>
      </c>
      <c r="D175">
        <f t="shared" si="55"/>
        <v>508.5513230042574</v>
      </c>
      <c r="E175">
        <f t="shared" si="48"/>
        <v>-50215.165865274095</v>
      </c>
      <c r="F175">
        <f t="shared" si="49"/>
        <v>5264.999999999992</v>
      </c>
      <c r="G175">
        <f t="shared" si="50"/>
        <v>0</v>
      </c>
      <c r="H175">
        <f t="shared" si="43"/>
        <v>0</v>
      </c>
      <c r="I175" s="3">
        <f t="shared" si="51"/>
        <v>0</v>
      </c>
      <c r="J175">
        <f t="shared" si="52"/>
        <v>9.537543374221116</v>
      </c>
      <c r="K175" s="6">
        <f t="shared" si="44"/>
        <v>0.3148155237848816</v>
      </c>
      <c r="L175" s="2">
        <f t="shared" si="56"/>
        <v>0</v>
      </c>
      <c r="M175">
        <f t="shared" si="57"/>
        <v>0</v>
      </c>
      <c r="N175">
        <f t="shared" si="45"/>
        <v>0</v>
      </c>
      <c r="O175">
        <f t="shared" si="58"/>
        <v>0</v>
      </c>
      <c r="P175">
        <f t="shared" si="46"/>
        <v>1.494464495002079</v>
      </c>
      <c r="S175" s="7"/>
      <c r="T175" s="3"/>
      <c r="U175" s="3"/>
      <c r="V175" s="8"/>
      <c r="W175" s="3"/>
      <c r="X175" s="3"/>
      <c r="Y175" s="3"/>
      <c r="Z175" s="3"/>
      <c r="AA175" s="3"/>
      <c r="AB175" s="3"/>
    </row>
    <row r="176" spans="1:28" ht="12.75">
      <c r="A176">
        <f t="shared" si="53"/>
        <v>135.9999999999996</v>
      </c>
      <c r="B176">
        <f t="shared" si="54"/>
        <v>95209.85297081534</v>
      </c>
      <c r="C176">
        <f t="shared" si="47"/>
        <v>-9.536288563743833</v>
      </c>
      <c r="D176">
        <f t="shared" si="55"/>
        <v>500.4454777250752</v>
      </c>
      <c r="E176">
        <f t="shared" si="48"/>
        <v>-50208.5592881112</v>
      </c>
      <c r="F176">
        <f t="shared" si="49"/>
        <v>5264.999999999992</v>
      </c>
      <c r="G176">
        <f t="shared" si="50"/>
        <v>0</v>
      </c>
      <c r="H176">
        <f t="shared" si="43"/>
        <v>0</v>
      </c>
      <c r="I176" s="3">
        <f t="shared" si="51"/>
        <v>0</v>
      </c>
      <c r="J176">
        <f t="shared" si="52"/>
        <v>9.536288563743833</v>
      </c>
      <c r="K176" s="6">
        <f t="shared" si="44"/>
        <v>0.3161732868132203</v>
      </c>
      <c r="L176" s="2">
        <f t="shared" si="56"/>
        <v>0</v>
      </c>
      <c r="M176">
        <f t="shared" si="57"/>
        <v>0</v>
      </c>
      <c r="N176">
        <f t="shared" si="45"/>
        <v>0</v>
      </c>
      <c r="O176">
        <f t="shared" si="58"/>
        <v>0</v>
      </c>
      <c r="P176">
        <f t="shared" si="46"/>
        <v>1.470644090996136</v>
      </c>
      <c r="S176" s="7"/>
      <c r="T176" s="3"/>
      <c r="U176" s="3"/>
      <c r="V176" s="8"/>
      <c r="W176" s="3"/>
      <c r="X176" s="3"/>
      <c r="Y176" s="3"/>
      <c r="Z176" s="3"/>
      <c r="AA176" s="3"/>
      <c r="AB176" s="3"/>
    </row>
    <row r="177" spans="1:28" ht="12.75">
      <c r="A177">
        <f t="shared" si="53"/>
        <v>136.8499999999996</v>
      </c>
      <c r="B177">
        <f t="shared" si="54"/>
        <v>95628.3425501378</v>
      </c>
      <c r="C177">
        <f t="shared" si="47"/>
        <v>-9.535054316762595</v>
      </c>
      <c r="D177">
        <f t="shared" si="55"/>
        <v>492.34068155582696</v>
      </c>
      <c r="E177">
        <f t="shared" si="48"/>
        <v>-50202.06097775498</v>
      </c>
      <c r="F177">
        <f t="shared" si="49"/>
        <v>5264.999999999992</v>
      </c>
      <c r="G177">
        <f t="shared" si="50"/>
        <v>0</v>
      </c>
      <c r="H177">
        <f t="shared" si="43"/>
        <v>0</v>
      </c>
      <c r="I177" s="3">
        <f t="shared" si="51"/>
        <v>0</v>
      </c>
      <c r="J177">
        <f t="shared" si="52"/>
        <v>9.535054316762595</v>
      </c>
      <c r="K177" s="6">
        <f t="shared" si="44"/>
        <v>0.31753087411125186</v>
      </c>
      <c r="L177" s="2">
        <f t="shared" si="56"/>
        <v>0</v>
      </c>
      <c r="M177">
        <f t="shared" si="57"/>
        <v>0</v>
      </c>
      <c r="N177">
        <f t="shared" si="45"/>
        <v>0</v>
      </c>
      <c r="O177">
        <f t="shared" si="58"/>
        <v>0</v>
      </c>
      <c r="P177">
        <f t="shared" si="46"/>
        <v>1.446826769978039</v>
      </c>
      <c r="S177" s="7"/>
      <c r="T177" s="3"/>
      <c r="U177" s="3"/>
      <c r="V177" s="8"/>
      <c r="W177" s="3"/>
      <c r="X177" s="3"/>
      <c r="Y177" s="3"/>
      <c r="Z177" s="3"/>
      <c r="AA177" s="3"/>
      <c r="AB177" s="3"/>
    </row>
    <row r="178" spans="1:28" ht="12.75">
      <c r="A178">
        <f t="shared" si="53"/>
        <v>137.6999999999996</v>
      </c>
      <c r="B178">
        <f t="shared" si="54"/>
        <v>96039.94392961316</v>
      </c>
      <c r="C178">
        <f t="shared" si="47"/>
        <v>-9.53384061879559</v>
      </c>
      <c r="D178">
        <f t="shared" si="55"/>
        <v>484.2369170298507</v>
      </c>
      <c r="E178">
        <f t="shared" si="48"/>
        <v>-50195.67085795872</v>
      </c>
      <c r="F178">
        <f t="shared" si="49"/>
        <v>5264.999999999992</v>
      </c>
      <c r="G178">
        <f t="shared" si="50"/>
        <v>0</v>
      </c>
      <c r="H178">
        <f t="shared" si="43"/>
        <v>0</v>
      </c>
      <c r="I178" s="3">
        <f t="shared" si="51"/>
        <v>0</v>
      </c>
      <c r="J178">
        <f t="shared" si="52"/>
        <v>9.53384061879559</v>
      </c>
      <c r="K178" s="6">
        <f t="shared" si="44"/>
        <v>0.3188882886047152</v>
      </c>
      <c r="L178" s="2">
        <f t="shared" si="56"/>
        <v>0</v>
      </c>
      <c r="M178">
        <f t="shared" si="57"/>
        <v>0</v>
      </c>
      <c r="N178">
        <f t="shared" si="45"/>
        <v>0</v>
      </c>
      <c r="O178">
        <f t="shared" si="58"/>
        <v>0</v>
      </c>
      <c r="P178">
        <f t="shared" si="46"/>
        <v>1.4230124806190327</v>
      </c>
      <c r="S178" s="7"/>
      <c r="T178" s="3"/>
      <c r="U178" s="3"/>
      <c r="V178" s="8"/>
      <c r="W178" s="3"/>
      <c r="X178" s="3"/>
      <c r="Y178" s="3"/>
      <c r="Z178" s="3"/>
      <c r="AA178" s="3"/>
      <c r="AB178" s="3"/>
    </row>
    <row r="179" spans="1:28" ht="12.75">
      <c r="A179">
        <f t="shared" si="53"/>
        <v>138.54999999999959</v>
      </c>
      <c r="B179">
        <f t="shared" si="54"/>
        <v>96444.65797130186</v>
      </c>
      <c r="C179">
        <f t="shared" si="47"/>
        <v>-9.532647455607519</v>
      </c>
      <c r="D179">
        <f t="shared" si="55"/>
        <v>476.1341666925843</v>
      </c>
      <c r="E179">
        <f t="shared" si="48"/>
        <v>-50189.38885377351</v>
      </c>
      <c r="F179">
        <f t="shared" si="49"/>
        <v>5264.999999999992</v>
      </c>
      <c r="G179">
        <f t="shared" si="50"/>
        <v>0</v>
      </c>
      <c r="H179">
        <f t="shared" si="43"/>
        <v>0</v>
      </c>
      <c r="I179" s="3">
        <f t="shared" si="51"/>
        <v>0</v>
      </c>
      <c r="J179">
        <f t="shared" si="52"/>
        <v>9.532647455607519</v>
      </c>
      <c r="K179" s="6">
        <f t="shared" si="44"/>
        <v>0.32024553321732263</v>
      </c>
      <c r="L179" s="2">
        <f t="shared" si="56"/>
        <v>0</v>
      </c>
      <c r="M179">
        <f t="shared" si="57"/>
        <v>0</v>
      </c>
      <c r="N179">
        <f t="shared" si="45"/>
        <v>0</v>
      </c>
      <c r="O179">
        <f t="shared" si="58"/>
        <v>0</v>
      </c>
      <c r="P179">
        <f t="shared" si="46"/>
        <v>1.3992011716259198</v>
      </c>
      <c r="S179" s="7"/>
      <c r="T179" s="3"/>
      <c r="U179" s="3"/>
      <c r="V179" s="8"/>
      <c r="W179" s="3"/>
      <c r="X179" s="3"/>
      <c r="Y179" s="3"/>
      <c r="Z179" s="3"/>
      <c r="AA179" s="3"/>
      <c r="AB179" s="3"/>
    </row>
    <row r="180" spans="1:28" ht="12.75">
      <c r="A180">
        <f t="shared" si="53"/>
        <v>139.39999999999958</v>
      </c>
      <c r="B180">
        <f t="shared" si="54"/>
        <v>96842.48552243802</v>
      </c>
      <c r="C180">
        <f t="shared" si="47"/>
        <v>-9.531474813209178</v>
      </c>
      <c r="D180">
        <f t="shared" si="55"/>
        <v>468.0324131013565</v>
      </c>
      <c r="E180">
        <f t="shared" si="48"/>
        <v>-50183.21489154624</v>
      </c>
      <c r="F180">
        <f t="shared" si="49"/>
        <v>5264.999999999992</v>
      </c>
      <c r="G180">
        <f t="shared" si="50"/>
        <v>0</v>
      </c>
      <c r="H180">
        <f t="shared" si="43"/>
        <v>0</v>
      </c>
      <c r="I180" s="3">
        <f t="shared" si="51"/>
        <v>0</v>
      </c>
      <c r="J180">
        <f t="shared" si="52"/>
        <v>9.531474813209178</v>
      </c>
      <c r="K180" s="6">
        <f t="shared" si="44"/>
        <v>0.3216026108707946</v>
      </c>
      <c r="L180" s="2">
        <f t="shared" si="56"/>
        <v>0</v>
      </c>
      <c r="M180">
        <f t="shared" si="57"/>
        <v>0</v>
      </c>
      <c r="N180">
        <f t="shared" si="45"/>
        <v>0</v>
      </c>
      <c r="O180">
        <f t="shared" si="58"/>
        <v>0</v>
      </c>
      <c r="P180">
        <f t="shared" si="46"/>
        <v>1.3753927917404463</v>
      </c>
      <c r="S180" s="7"/>
      <c r="T180" s="3"/>
      <c r="U180" s="3"/>
      <c r="V180" s="8"/>
      <c r="W180" s="3"/>
      <c r="X180" s="3"/>
      <c r="Y180" s="3"/>
      <c r="Z180" s="3"/>
      <c r="AA180" s="3"/>
      <c r="AB180" s="3"/>
    </row>
    <row r="181" spans="1:28" ht="12.75">
      <c r="A181">
        <f t="shared" si="53"/>
        <v>140.24999999999957</v>
      </c>
      <c r="B181">
        <f t="shared" si="54"/>
        <v>97233.42741543942</v>
      </c>
      <c r="C181">
        <f t="shared" si="47"/>
        <v>-9.530322677857077</v>
      </c>
      <c r="D181">
        <f t="shared" si="55"/>
        <v>459.93163882517797</v>
      </c>
      <c r="E181">
        <f t="shared" si="48"/>
        <v>-50177.148898917454</v>
      </c>
      <c r="F181">
        <f t="shared" si="49"/>
        <v>5264.999999999992</v>
      </c>
      <c r="G181">
        <f t="shared" si="50"/>
        <v>0</v>
      </c>
      <c r="H181">
        <f t="shared" si="43"/>
        <v>0</v>
      </c>
      <c r="I181" s="3">
        <f t="shared" si="51"/>
        <v>0</v>
      </c>
      <c r="J181">
        <f t="shared" si="52"/>
        <v>9.530322677857077</v>
      </c>
      <c r="K181" s="6">
        <f t="shared" si="44"/>
        <v>0.3229595244848949</v>
      </c>
      <c r="L181" s="2">
        <f t="shared" si="56"/>
        <v>0</v>
      </c>
      <c r="M181">
        <f t="shared" si="57"/>
        <v>0</v>
      </c>
      <c r="N181">
        <f t="shared" si="45"/>
        <v>0</v>
      </c>
      <c r="O181">
        <f t="shared" si="58"/>
        <v>0</v>
      </c>
      <c r="P181">
        <f t="shared" si="46"/>
        <v>1.3515872897386874</v>
      </c>
      <c r="S181" s="7"/>
      <c r="T181" s="3"/>
      <c r="U181" s="3"/>
      <c r="V181" s="8"/>
      <c r="W181" s="3"/>
      <c r="X181" s="3"/>
      <c r="Y181" s="3"/>
      <c r="Z181" s="3"/>
      <c r="AA181" s="3"/>
      <c r="AB181" s="3"/>
    </row>
    <row r="182" spans="1:28" ht="12.75">
      <c r="A182">
        <f t="shared" si="53"/>
        <v>141.09999999999957</v>
      </c>
      <c r="B182">
        <f t="shared" si="54"/>
        <v>97617.48446791728</v>
      </c>
      <c r="C182">
        <f t="shared" si="47"/>
        <v>-9.529191036053053</v>
      </c>
      <c r="D182">
        <f t="shared" si="55"/>
        <v>451.83182644453285</v>
      </c>
      <c r="E182">
        <f t="shared" si="48"/>
        <v>-50171.19080481925</v>
      </c>
      <c r="F182">
        <f t="shared" si="49"/>
        <v>5264.999999999992</v>
      </c>
      <c r="G182">
        <f t="shared" si="50"/>
        <v>0</v>
      </c>
      <c r="H182">
        <f t="shared" si="43"/>
        <v>0</v>
      </c>
      <c r="I182" s="3">
        <f t="shared" si="51"/>
        <v>0</v>
      </c>
      <c r="J182">
        <f t="shared" si="52"/>
        <v>9.529191036053053</v>
      </c>
      <c r="K182" s="6">
        <f t="shared" si="44"/>
        <v>0.32431627697746523</v>
      </c>
      <c r="L182" s="2">
        <f t="shared" si="56"/>
        <v>0</v>
      </c>
      <c r="M182">
        <f t="shared" si="57"/>
        <v>0</v>
      </c>
      <c r="N182">
        <f t="shared" si="45"/>
        <v>0</v>
      </c>
      <c r="O182">
        <f t="shared" si="58"/>
        <v>0</v>
      </c>
      <c r="P182">
        <f t="shared" si="46"/>
        <v>1.3277846144304353</v>
      </c>
      <c r="S182" s="7"/>
      <c r="T182" s="3"/>
      <c r="U182" s="3"/>
      <c r="V182" s="8"/>
      <c r="W182" s="3"/>
      <c r="X182" s="3"/>
      <c r="Y182" s="3"/>
      <c r="Z182" s="3"/>
      <c r="AA182" s="3"/>
      <c r="AB182" s="3"/>
    </row>
    <row r="183" spans="1:28" ht="12.75">
      <c r="A183">
        <f t="shared" si="53"/>
        <v>141.94999999999956</v>
      </c>
      <c r="B183">
        <f t="shared" si="54"/>
        <v>97994.65748268578</v>
      </c>
      <c r="C183">
        <f t="shared" si="47"/>
        <v>-9.52807987454386</v>
      </c>
      <c r="D183">
        <f t="shared" si="55"/>
        <v>443.73295855117055</v>
      </c>
      <c r="E183">
        <f t="shared" si="48"/>
        <v>-50165.34053947334</v>
      </c>
      <c r="F183">
        <f t="shared" si="49"/>
        <v>5264.999999999992</v>
      </c>
      <c r="G183">
        <f t="shared" si="50"/>
        <v>0</v>
      </c>
      <c r="H183">
        <f t="shared" si="43"/>
        <v>0</v>
      </c>
      <c r="I183" s="3">
        <f t="shared" si="51"/>
        <v>0</v>
      </c>
      <c r="J183">
        <f t="shared" si="52"/>
        <v>9.52807987454386</v>
      </c>
      <c r="K183" s="6">
        <f t="shared" si="44"/>
        <v>0.32567287126446065</v>
      </c>
      <c r="L183" s="2">
        <f t="shared" si="56"/>
        <v>0</v>
      </c>
      <c r="M183">
        <f t="shared" si="57"/>
        <v>0</v>
      </c>
      <c r="N183">
        <f t="shared" si="45"/>
        <v>0</v>
      </c>
      <c r="O183">
        <f t="shared" si="58"/>
        <v>0</v>
      </c>
      <c r="P183">
        <f t="shared" si="46"/>
        <v>1.3039847146585868</v>
      </c>
      <c r="S183" s="7"/>
      <c r="T183" s="3"/>
      <c r="U183" s="3"/>
      <c r="V183" s="8"/>
      <c r="W183" s="3"/>
      <c r="X183" s="3"/>
      <c r="Y183" s="3"/>
      <c r="Z183" s="3"/>
      <c r="AA183" s="3"/>
      <c r="AB183" s="3"/>
    </row>
    <row r="184" spans="1:28" ht="12.75">
      <c r="A184">
        <f t="shared" si="53"/>
        <v>142.79999999999956</v>
      </c>
      <c r="B184">
        <f t="shared" si="54"/>
        <v>98364.9472477715</v>
      </c>
      <c r="C184">
        <f t="shared" si="47"/>
        <v>-9.52698918032082</v>
      </c>
      <c r="D184">
        <f t="shared" si="55"/>
        <v>435.63501774789785</v>
      </c>
      <c r="E184">
        <f t="shared" si="48"/>
        <v>-50159.59803438904</v>
      </c>
      <c r="F184">
        <f t="shared" si="49"/>
        <v>5264.999999999992</v>
      </c>
      <c r="G184">
        <f t="shared" si="50"/>
        <v>0</v>
      </c>
      <c r="H184">
        <f t="shared" si="43"/>
        <v>0</v>
      </c>
      <c r="I184" s="3">
        <f t="shared" si="51"/>
        <v>0</v>
      </c>
      <c r="J184">
        <f t="shared" si="52"/>
        <v>9.52698918032082</v>
      </c>
      <c r="K184" s="6">
        <f t="shared" si="44"/>
        <v>0.3270293102599837</v>
      </c>
      <c r="L184" s="2">
        <f t="shared" si="56"/>
        <v>0</v>
      </c>
      <c r="M184">
        <f t="shared" si="57"/>
        <v>0</v>
      </c>
      <c r="N184">
        <f t="shared" si="45"/>
        <v>0</v>
      </c>
      <c r="O184">
        <f t="shared" si="58"/>
        <v>0</v>
      </c>
      <c r="P184">
        <f t="shared" si="46"/>
        <v>1.2801875392985331</v>
      </c>
      <c r="S184" s="7"/>
      <c r="T184" s="3"/>
      <c r="U184" s="3"/>
      <c r="V184" s="8"/>
      <c r="W184" s="3"/>
      <c r="X184" s="3"/>
      <c r="Y184" s="3"/>
      <c r="Z184" s="3"/>
      <c r="AA184" s="3"/>
      <c r="AB184" s="3"/>
    </row>
    <row r="185" spans="1:28" ht="12.75">
      <c r="A185">
        <f t="shared" si="53"/>
        <v>143.64999999999955</v>
      </c>
      <c r="B185">
        <f t="shared" si="54"/>
        <v>98728.35453642262</v>
      </c>
      <c r="C185">
        <f t="shared" si="47"/>
        <v>-9.525918940619446</v>
      </c>
      <c r="D185">
        <f t="shared" si="55"/>
        <v>427.5379866483713</v>
      </c>
      <c r="E185">
        <f t="shared" si="48"/>
        <v>-50153.96322236131</v>
      </c>
      <c r="F185">
        <f t="shared" si="49"/>
        <v>5264.999999999992</v>
      </c>
      <c r="G185">
        <f t="shared" si="50"/>
        <v>0</v>
      </c>
      <c r="H185">
        <f t="shared" si="43"/>
        <v>0</v>
      </c>
      <c r="I185" s="3">
        <f t="shared" si="51"/>
        <v>0</v>
      </c>
      <c r="J185">
        <f t="shared" si="52"/>
        <v>9.525918940619446</v>
      </c>
      <c r="K185" s="6">
        <f t="shared" si="44"/>
        <v>0.3283855968763198</v>
      </c>
      <c r="L185" s="2">
        <f t="shared" si="56"/>
        <v>0</v>
      </c>
      <c r="M185">
        <f t="shared" si="57"/>
        <v>0</v>
      </c>
      <c r="N185">
        <f t="shared" si="45"/>
        <v>0</v>
      </c>
      <c r="O185">
        <f t="shared" si="58"/>
        <v>0</v>
      </c>
      <c r="P185">
        <f t="shared" si="46"/>
        <v>1.256393037257549</v>
      </c>
      <c r="S185" s="7"/>
      <c r="T185" s="3"/>
      <c r="U185" s="3"/>
      <c r="V185" s="8"/>
      <c r="W185" s="3"/>
      <c r="X185" s="3"/>
      <c r="Y185" s="3"/>
      <c r="Z185" s="3"/>
      <c r="AA185" s="3"/>
      <c r="AB185" s="3"/>
    </row>
    <row r="186" spans="1:28" ht="12.75">
      <c r="A186">
        <f t="shared" si="53"/>
        <v>144.49999999999955</v>
      </c>
      <c r="B186">
        <f t="shared" si="54"/>
        <v>99084.88010711798</v>
      </c>
      <c r="C186">
        <f t="shared" si="47"/>
        <v>-9.524869142919067</v>
      </c>
      <c r="D186">
        <f t="shared" si="55"/>
        <v>419.4418478768901</v>
      </c>
      <c r="E186">
        <f t="shared" si="48"/>
        <v>-50148.43603746881</v>
      </c>
      <c r="F186">
        <f t="shared" si="49"/>
        <v>5264.999999999992</v>
      </c>
      <c r="G186">
        <f t="shared" si="50"/>
        <v>0</v>
      </c>
      <c r="H186">
        <f t="shared" si="43"/>
        <v>0</v>
      </c>
      <c r="I186" s="3">
        <f t="shared" si="51"/>
        <v>0</v>
      </c>
      <c r="J186">
        <f t="shared" si="52"/>
        <v>9.524869142919067</v>
      </c>
      <c r="K186" s="6">
        <f t="shared" si="44"/>
        <v>0.32974173402397156</v>
      </c>
      <c r="L186" s="2">
        <f t="shared" si="56"/>
        <v>0</v>
      </c>
      <c r="M186">
        <f t="shared" si="57"/>
        <v>0</v>
      </c>
      <c r="N186">
        <f t="shared" si="45"/>
        <v>0</v>
      </c>
      <c r="O186">
        <f t="shared" si="58"/>
        <v>0</v>
      </c>
      <c r="P186">
        <f t="shared" si="46"/>
        <v>1.232601157474184</v>
      </c>
      <c r="S186" s="7"/>
      <c r="T186" s="3"/>
      <c r="U186" s="3"/>
      <c r="V186" s="8"/>
      <c r="W186" s="3"/>
      <c r="X186" s="3"/>
      <c r="Y186" s="3"/>
      <c r="Z186" s="3"/>
      <c r="AA186" s="3"/>
      <c r="AB186" s="3"/>
    </row>
    <row r="187" spans="1:28" ht="12.75">
      <c r="A187">
        <f t="shared" si="53"/>
        <v>145.34999999999954</v>
      </c>
      <c r="B187">
        <f t="shared" si="54"/>
        <v>99434.52470357594</v>
      </c>
      <c r="C187">
        <f t="shared" si="47"/>
        <v>-9.523839774942493</v>
      </c>
      <c r="D187">
        <f t="shared" si="55"/>
        <v>411.346584068189</v>
      </c>
      <c r="E187">
        <f t="shared" si="48"/>
        <v>-50143.01641507215</v>
      </c>
      <c r="F187">
        <f t="shared" si="49"/>
        <v>5264.999999999992</v>
      </c>
      <c r="G187">
        <f t="shared" si="50"/>
        <v>0</v>
      </c>
      <c r="H187">
        <f t="shared" si="43"/>
        <v>0</v>
      </c>
      <c r="I187" s="3">
        <f t="shared" si="51"/>
        <v>0</v>
      </c>
      <c r="J187">
        <f t="shared" si="52"/>
        <v>9.523839774942493</v>
      </c>
      <c r="K187" s="6">
        <f t="shared" si="44"/>
        <v>0.33109772461169373</v>
      </c>
      <c r="L187" s="2">
        <f t="shared" si="56"/>
        <v>0</v>
      </c>
      <c r="M187">
        <f t="shared" si="57"/>
        <v>0</v>
      </c>
      <c r="N187">
        <f t="shared" si="45"/>
        <v>0</v>
      </c>
      <c r="O187">
        <f t="shared" si="58"/>
        <v>0</v>
      </c>
      <c r="P187">
        <f t="shared" si="46"/>
        <v>1.2088118489176554</v>
      </c>
      <c r="S187" s="7"/>
      <c r="T187" s="3"/>
      <c r="U187" s="3"/>
      <c r="V187" s="8"/>
      <c r="W187" s="3"/>
      <c r="X187" s="3"/>
      <c r="Y187" s="3"/>
      <c r="Z187" s="3"/>
      <c r="AA187" s="3"/>
      <c r="AB187" s="3"/>
    </row>
    <row r="188" spans="1:28" ht="12.75">
      <c r="A188">
        <f t="shared" si="53"/>
        <v>146.19999999999953</v>
      </c>
      <c r="B188">
        <f t="shared" si="54"/>
        <v>99777.28905476308</v>
      </c>
      <c r="C188">
        <f t="shared" si="47"/>
        <v>-9.522830824655655</v>
      </c>
      <c r="D188">
        <f t="shared" si="55"/>
        <v>403.2521778672317</v>
      </c>
      <c r="E188">
        <f t="shared" si="48"/>
        <v>-50137.70429181196</v>
      </c>
      <c r="F188">
        <f t="shared" si="49"/>
        <v>5264.999999999992</v>
      </c>
      <c r="G188">
        <f t="shared" si="50"/>
        <v>0</v>
      </c>
      <c r="H188">
        <f t="shared" si="43"/>
        <v>0</v>
      </c>
      <c r="I188" s="3">
        <f t="shared" si="51"/>
        <v>0</v>
      </c>
      <c r="J188">
        <f t="shared" si="52"/>
        <v>9.522830824655655</v>
      </c>
      <c r="K188" s="6">
        <f t="shared" si="44"/>
        <v>0.33245357154652744</v>
      </c>
      <c r="L188" s="2">
        <f t="shared" si="56"/>
        <v>0</v>
      </c>
      <c r="M188">
        <f t="shared" si="57"/>
        <v>0</v>
      </c>
      <c r="N188">
        <f t="shared" si="45"/>
        <v>0</v>
      </c>
      <c r="O188">
        <f t="shared" si="58"/>
        <v>0</v>
      </c>
      <c r="P188">
        <f t="shared" si="46"/>
        <v>1.1850250605872392</v>
      </c>
      <c r="S188" s="7"/>
      <c r="T188" s="3"/>
      <c r="U188" s="3"/>
      <c r="V188" s="8"/>
      <c r="W188" s="3"/>
      <c r="X188" s="3"/>
      <c r="Y188" s="3"/>
      <c r="Z188" s="3"/>
      <c r="AA188" s="3"/>
      <c r="AB188" s="3"/>
    </row>
    <row r="189" spans="1:28" ht="12.75">
      <c r="A189">
        <f t="shared" si="53"/>
        <v>147.04999999999953</v>
      </c>
      <c r="B189">
        <f t="shared" si="54"/>
        <v>100113.17387490273</v>
      </c>
      <c r="C189">
        <f t="shared" si="47"/>
        <v>-9.521842280267265</v>
      </c>
      <c r="D189">
        <f t="shared" si="55"/>
        <v>395.1586119290045</v>
      </c>
      <c r="E189">
        <f t="shared" si="48"/>
        <v>-50132.499605607074</v>
      </c>
      <c r="F189">
        <f t="shared" si="49"/>
        <v>5264.999999999992</v>
      </c>
      <c r="G189">
        <f t="shared" si="50"/>
        <v>0</v>
      </c>
      <c r="H189">
        <f t="shared" si="43"/>
        <v>0</v>
      </c>
      <c r="I189" s="3">
        <f t="shared" si="51"/>
        <v>0</v>
      </c>
      <c r="J189">
        <f t="shared" si="52"/>
        <v>9.521842280267265</v>
      </c>
      <c r="K189" s="6">
        <f t="shared" si="44"/>
        <v>0.3338092777338352</v>
      </c>
      <c r="L189" s="2">
        <f t="shared" si="56"/>
        <v>0</v>
      </c>
      <c r="M189">
        <f t="shared" si="57"/>
        <v>0</v>
      </c>
      <c r="N189">
        <f t="shared" si="45"/>
        <v>0</v>
      </c>
      <c r="O189">
        <f t="shared" si="58"/>
        <v>0</v>
      </c>
      <c r="P189">
        <f t="shared" si="46"/>
        <v>1.161240741511665</v>
      </c>
      <c r="S189" s="7"/>
      <c r="T189" s="3"/>
      <c r="U189" s="3"/>
      <c r="V189" s="8"/>
      <c r="W189" s="3"/>
      <c r="X189" s="3"/>
      <c r="Y189" s="3"/>
      <c r="Z189" s="3"/>
      <c r="AA189" s="3"/>
      <c r="AB189" s="3"/>
    </row>
    <row r="190" spans="1:28" ht="12.75">
      <c r="A190">
        <f t="shared" si="53"/>
        <v>147.89999999999952</v>
      </c>
      <c r="B190">
        <f t="shared" si="54"/>
        <v>100442.1798634833</v>
      </c>
      <c r="C190">
        <f t="shared" si="47"/>
        <v>-9.520874130228478</v>
      </c>
      <c r="D190">
        <f t="shared" si="55"/>
        <v>387.0658689183103</v>
      </c>
      <c r="E190">
        <f t="shared" si="48"/>
        <v>-50127.402295652864</v>
      </c>
      <c r="F190">
        <f t="shared" si="49"/>
        <v>5264.999999999992</v>
      </c>
      <c r="G190">
        <f t="shared" si="50"/>
        <v>0</v>
      </c>
      <c r="H190">
        <f t="shared" si="43"/>
        <v>0</v>
      </c>
      <c r="I190" s="3">
        <f t="shared" si="51"/>
        <v>0</v>
      </c>
      <c r="J190">
        <f t="shared" si="52"/>
        <v>9.520874130228478</v>
      </c>
      <c r="K190" s="6">
        <f t="shared" si="44"/>
        <v>0.3304375163343445</v>
      </c>
      <c r="L190" s="2">
        <f t="shared" si="56"/>
        <v>0</v>
      </c>
      <c r="M190">
        <f t="shared" si="57"/>
        <v>0</v>
      </c>
      <c r="N190">
        <f t="shared" si="45"/>
        <v>0</v>
      </c>
      <c r="O190">
        <f t="shared" si="58"/>
        <v>0</v>
      </c>
      <c r="P190">
        <f t="shared" si="46"/>
        <v>1.1374588407485093</v>
      </c>
      <c r="S190" s="7"/>
      <c r="T190" s="3"/>
      <c r="U190" s="3"/>
      <c r="V190" s="8"/>
      <c r="W190" s="3"/>
      <c r="X190" s="3"/>
      <c r="Y190" s="3"/>
      <c r="Z190" s="3"/>
      <c r="AA190" s="3"/>
      <c r="AB190" s="3"/>
    </row>
    <row r="191" spans="1:28" ht="12.75">
      <c r="A191">
        <f t="shared" si="53"/>
        <v>148.74999999999952</v>
      </c>
      <c r="B191">
        <f t="shared" si="54"/>
        <v>100764.30770526643</v>
      </c>
      <c r="C191">
        <f t="shared" si="47"/>
        <v>-9.519926363232583</v>
      </c>
      <c r="D191">
        <f t="shared" si="55"/>
        <v>378.9739315095626</v>
      </c>
      <c r="E191">
        <f t="shared" si="48"/>
        <v>-50122.41230241947</v>
      </c>
      <c r="F191">
        <f t="shared" si="49"/>
        <v>5264.999999999992</v>
      </c>
      <c r="G191">
        <f t="shared" si="50"/>
        <v>0</v>
      </c>
      <c r="H191">
        <f t="shared" si="43"/>
        <v>0</v>
      </c>
      <c r="I191" s="3">
        <f t="shared" si="51"/>
        <v>0</v>
      </c>
      <c r="J191">
        <f t="shared" si="52"/>
        <v>9.519926363232583</v>
      </c>
      <c r="K191" s="6">
        <f t="shared" si="44"/>
        <v>0.3160033395818397</v>
      </c>
      <c r="L191" s="2">
        <f t="shared" si="56"/>
        <v>0</v>
      </c>
      <c r="M191">
        <f t="shared" si="57"/>
        <v>0</v>
      </c>
      <c r="N191">
        <f t="shared" si="45"/>
        <v>0</v>
      </c>
      <c r="O191">
        <f t="shared" si="58"/>
        <v>0</v>
      </c>
      <c r="P191">
        <f t="shared" si="46"/>
        <v>1.1136793073835922</v>
      </c>
      <c r="S191" s="7"/>
      <c r="T191" s="3"/>
      <c r="U191" s="3"/>
      <c r="V191" s="8"/>
      <c r="W191" s="3"/>
      <c r="X191" s="3"/>
      <c r="Y191" s="3"/>
      <c r="Z191" s="3"/>
      <c r="AA191" s="3"/>
      <c r="AB191" s="3"/>
    </row>
    <row r="192" spans="1:28" ht="12.75">
      <c r="A192">
        <f t="shared" si="53"/>
        <v>149.5999999999995</v>
      </c>
      <c r="B192">
        <f t="shared" si="54"/>
        <v>101079.55807029502</v>
      </c>
      <c r="C192">
        <f t="shared" si="47"/>
        <v>-9.518998968214664</v>
      </c>
      <c r="D192">
        <f t="shared" si="55"/>
        <v>370.8827823865801</v>
      </c>
      <c r="E192">
        <f t="shared" si="48"/>
        <v>-50117.52956765013</v>
      </c>
      <c r="F192">
        <f t="shared" si="49"/>
        <v>5264.999999999992</v>
      </c>
      <c r="G192">
        <f t="shared" si="50"/>
        <v>0</v>
      </c>
      <c r="H192">
        <f t="shared" si="43"/>
        <v>0</v>
      </c>
      <c r="I192" s="3">
        <f t="shared" si="51"/>
        <v>0</v>
      </c>
      <c r="J192">
        <f t="shared" si="52"/>
        <v>9.518998968214664</v>
      </c>
      <c r="K192" s="6">
        <f t="shared" si="44"/>
        <v>0.3015705689519347</v>
      </c>
      <c r="L192" s="2">
        <f t="shared" si="56"/>
        <v>0</v>
      </c>
      <c r="M192">
        <f t="shared" si="57"/>
        <v>0</v>
      </c>
      <c r="N192">
        <f t="shared" si="45"/>
        <v>0</v>
      </c>
      <c r="O192">
        <f t="shared" si="58"/>
        <v>0</v>
      </c>
      <c r="P192">
        <f t="shared" si="46"/>
        <v>1.0899020905303713</v>
      </c>
      <c r="S192" s="7"/>
      <c r="T192" s="3"/>
      <c r="U192" s="3"/>
      <c r="V192" s="8"/>
      <c r="W192" s="3"/>
      <c r="X192" s="3"/>
      <c r="Y192" s="3"/>
      <c r="Z192" s="3"/>
      <c r="AA192" s="3"/>
      <c r="AB192" s="3"/>
    </row>
    <row r="193" spans="1:28" ht="12.75">
      <c r="A193">
        <f t="shared" si="53"/>
        <v>150.4499999999995</v>
      </c>
      <c r="B193">
        <f t="shared" si="54"/>
        <v>101387.93161390105</v>
      </c>
      <c r="C193">
        <f t="shared" si="47"/>
        <v>-9.518091934351292</v>
      </c>
      <c r="D193">
        <f t="shared" si="55"/>
        <v>362.7924042423815</v>
      </c>
      <c r="E193">
        <f t="shared" si="48"/>
        <v>-50112.754034359474</v>
      </c>
      <c r="F193">
        <f t="shared" si="49"/>
        <v>5264.999999999992</v>
      </c>
      <c r="G193">
        <f t="shared" si="50"/>
        <v>0</v>
      </c>
      <c r="H193">
        <f t="shared" si="43"/>
        <v>0</v>
      </c>
      <c r="I193" s="3">
        <f t="shared" si="51"/>
        <v>0</v>
      </c>
      <c r="J193">
        <f t="shared" si="52"/>
        <v>9.518091934351292</v>
      </c>
      <c r="K193" s="6">
        <f t="shared" si="44"/>
        <v>0.2871391735729093</v>
      </c>
      <c r="L193" s="2">
        <f t="shared" si="56"/>
        <v>0</v>
      </c>
      <c r="M193">
        <f t="shared" si="57"/>
        <v>0</v>
      </c>
      <c r="N193">
        <f t="shared" si="45"/>
        <v>0</v>
      </c>
      <c r="O193">
        <f t="shared" si="58"/>
        <v>0</v>
      </c>
      <c r="P193">
        <f t="shared" si="46"/>
        <v>1.066127139329341</v>
      </c>
      <c r="S193" s="7"/>
      <c r="T193" s="3"/>
      <c r="U193" s="3"/>
      <c r="V193" s="8"/>
      <c r="W193" s="3"/>
      <c r="X193" s="3"/>
      <c r="Y193" s="3"/>
      <c r="Z193" s="3"/>
      <c r="AA193" s="3"/>
      <c r="AB193" s="3"/>
    </row>
    <row r="194" spans="1:28" ht="12.75">
      <c r="A194">
        <f t="shared" si="53"/>
        <v>151.2999999999995</v>
      </c>
      <c r="B194">
        <f t="shared" si="54"/>
        <v>101689.42897671318</v>
      </c>
      <c r="C194">
        <f t="shared" si="47"/>
        <v>-9.51720525106022</v>
      </c>
      <c r="D194">
        <f t="shared" si="55"/>
        <v>354.7027797789803</v>
      </c>
      <c r="E194">
        <f t="shared" si="48"/>
        <v>-50108.08564683198</v>
      </c>
      <c r="F194">
        <f t="shared" si="49"/>
        <v>5264.999999999992</v>
      </c>
      <c r="G194">
        <f t="shared" si="50"/>
        <v>0</v>
      </c>
      <c r="H194">
        <f t="shared" si="43"/>
        <v>0</v>
      </c>
      <c r="I194" s="3">
        <f t="shared" si="51"/>
        <v>0</v>
      </c>
      <c r="J194">
        <f t="shared" si="52"/>
        <v>9.51720525106022</v>
      </c>
      <c r="K194" s="6">
        <f t="shared" si="44"/>
        <v>0.2727091225890881</v>
      </c>
      <c r="L194" s="2">
        <f t="shared" si="56"/>
        <v>0</v>
      </c>
      <c r="M194">
        <f t="shared" si="57"/>
        <v>0</v>
      </c>
      <c r="N194">
        <f t="shared" si="45"/>
        <v>0</v>
      </c>
      <c r="O194">
        <f t="shared" si="58"/>
        <v>0</v>
      </c>
      <c r="P194">
        <f t="shared" si="46"/>
        <v>1.042354402947428</v>
      </c>
      <c r="S194" s="7"/>
      <c r="T194" s="3"/>
      <c r="U194" s="3"/>
      <c r="V194" s="8"/>
      <c r="W194" s="3"/>
      <c r="X194" s="3"/>
      <c r="Y194" s="3"/>
      <c r="Z194" s="3"/>
      <c r="AA194" s="3"/>
      <c r="AB194" s="3"/>
    </row>
    <row r="195" spans="1:28" ht="12.75">
      <c r="A195">
        <f t="shared" si="53"/>
        <v>152.1499999999995</v>
      </c>
      <c r="B195">
        <f t="shared" si="54"/>
        <v>101984.05078466429</v>
      </c>
      <c r="C195">
        <f t="shared" si="47"/>
        <v>-9.516338908000087</v>
      </c>
      <c r="D195">
        <f t="shared" si="55"/>
        <v>346.61389170718024</v>
      </c>
      <c r="E195">
        <f t="shared" si="48"/>
        <v>-50103.52435062038</v>
      </c>
      <c r="F195">
        <f t="shared" si="49"/>
        <v>5264.999999999992</v>
      </c>
      <c r="G195">
        <f t="shared" si="50"/>
        <v>0</v>
      </c>
      <c r="H195">
        <f t="shared" si="43"/>
        <v>0</v>
      </c>
      <c r="I195" s="3">
        <f t="shared" si="51"/>
        <v>0</v>
      </c>
      <c r="J195">
        <f t="shared" si="52"/>
        <v>9.516338908000087</v>
      </c>
      <c r="K195" s="6">
        <f t="shared" si="44"/>
        <v>0.25828038516047513</v>
      </c>
      <c r="L195" s="2">
        <f t="shared" si="56"/>
        <v>0</v>
      </c>
      <c r="M195">
        <f t="shared" si="57"/>
        <v>0</v>
      </c>
      <c r="N195">
        <f t="shared" si="45"/>
        <v>0</v>
      </c>
      <c r="O195">
        <f t="shared" si="58"/>
        <v>0</v>
      </c>
      <c r="P195">
        <f t="shared" si="46"/>
        <v>1.0185838305773904</v>
      </c>
      <c r="S195" s="7"/>
      <c r="T195" s="3"/>
      <c r="U195" s="3"/>
      <c r="V195" s="8"/>
      <c r="W195" s="3"/>
      <c r="X195" s="3"/>
      <c r="Y195" s="3"/>
      <c r="Z195" s="3"/>
      <c r="AA195" s="3"/>
      <c r="AB195" s="3"/>
    </row>
    <row r="196" spans="1:28" ht="12.75">
      <c r="A196">
        <f t="shared" si="53"/>
        <v>152.9999999999995</v>
      </c>
      <c r="B196">
        <f t="shared" si="54"/>
        <v>102271.7976489987</v>
      </c>
      <c r="C196">
        <f t="shared" si="47"/>
        <v>-9.515492895070128</v>
      </c>
      <c r="D196">
        <f t="shared" si="55"/>
        <v>338.52572274637066</v>
      </c>
      <c r="E196">
        <f t="shared" si="48"/>
        <v>-50099.07009254415</v>
      </c>
      <c r="F196">
        <f t="shared" si="49"/>
        <v>5264.999999999992</v>
      </c>
      <c r="G196">
        <f t="shared" si="50"/>
        <v>0</v>
      </c>
      <c r="H196">
        <f t="shared" si="43"/>
        <v>0</v>
      </c>
      <c r="I196" s="3">
        <f t="shared" si="51"/>
        <v>0</v>
      </c>
      <c r="J196">
        <f t="shared" si="52"/>
        <v>9.515492895070128</v>
      </c>
      <c r="K196" s="6">
        <f t="shared" si="44"/>
        <v>0.24385293046238987</v>
      </c>
      <c r="L196" s="2">
        <f t="shared" si="56"/>
        <v>0</v>
      </c>
      <c r="M196">
        <f t="shared" si="57"/>
        <v>0</v>
      </c>
      <c r="N196">
        <f t="shared" si="45"/>
        <v>0</v>
      </c>
      <c r="O196">
        <f t="shared" si="58"/>
        <v>0</v>
      </c>
      <c r="P196">
        <f t="shared" si="46"/>
        <v>0.9948153714372172</v>
      </c>
      <c r="S196" s="7"/>
      <c r="T196" s="3"/>
      <c r="U196" s="3"/>
      <c r="V196" s="8"/>
      <c r="W196" s="3"/>
      <c r="X196" s="3"/>
      <c r="Y196" s="3"/>
      <c r="Z196" s="3"/>
      <c r="AA196" s="3"/>
      <c r="AB196" s="3"/>
    </row>
    <row r="197" spans="1:28" ht="12.75">
      <c r="A197">
        <f t="shared" si="53"/>
        <v>153.84999999999948</v>
      </c>
      <c r="B197">
        <f t="shared" si="54"/>
        <v>102552.67016627938</v>
      </c>
      <c r="C197">
        <f t="shared" si="47"/>
        <v>-9.514667202409878</v>
      </c>
      <c r="D197">
        <f t="shared" si="55"/>
        <v>330.43825562432227</v>
      </c>
      <c r="E197">
        <f t="shared" si="48"/>
        <v>-50094.72282068793</v>
      </c>
      <c r="F197">
        <f t="shared" si="49"/>
        <v>5264.999999999992</v>
      </c>
      <c r="G197">
        <f t="shared" si="50"/>
        <v>0</v>
      </c>
      <c r="H197">
        <f t="shared" si="43"/>
        <v>0</v>
      </c>
      <c r="I197" s="3">
        <f t="shared" si="51"/>
        <v>0</v>
      </c>
      <c r="J197">
        <f t="shared" si="52"/>
        <v>9.514667202409878</v>
      </c>
      <c r="K197" s="6">
        <f t="shared" si="44"/>
        <v>0.22942672768510186</v>
      </c>
      <c r="L197" s="2">
        <f t="shared" si="56"/>
        <v>0</v>
      </c>
      <c r="M197">
        <f t="shared" si="57"/>
        <v>0</v>
      </c>
      <c r="N197">
        <f t="shared" si="45"/>
        <v>0</v>
      </c>
      <c r="O197">
        <f t="shared" si="58"/>
        <v>0</v>
      </c>
      <c r="P197">
        <f t="shared" si="46"/>
        <v>0.9710489747695267</v>
      </c>
      <c r="S197" s="7"/>
      <c r="T197" s="3"/>
      <c r="U197" s="3"/>
      <c r="V197" s="8"/>
      <c r="W197" s="3"/>
      <c r="X197" s="3"/>
      <c r="Y197" s="3"/>
      <c r="Z197" s="3"/>
      <c r="AA197" s="3"/>
      <c r="AB197" s="3"/>
    </row>
    <row r="198" spans="1:28" ht="12.75">
      <c r="A198">
        <f t="shared" si="53"/>
        <v>154.69999999999948</v>
      </c>
      <c r="B198">
        <f t="shared" si="54"/>
        <v>102826.66891839482</v>
      </c>
      <c r="C198">
        <f t="shared" si="47"/>
        <v>-9.513861820398898</v>
      </c>
      <c r="D198">
        <f t="shared" si="55"/>
        <v>322.3514730769832</v>
      </c>
      <c r="E198">
        <f t="shared" si="48"/>
        <v>-50090.48248440012</v>
      </c>
      <c r="F198">
        <f t="shared" si="49"/>
        <v>5264.999999999992</v>
      </c>
      <c r="G198">
        <f t="shared" si="50"/>
        <v>0</v>
      </c>
      <c r="H198">
        <f t="shared" si="43"/>
        <v>0</v>
      </c>
      <c r="I198" s="3">
        <f t="shared" si="51"/>
        <v>0</v>
      </c>
      <c r="J198">
        <f t="shared" si="52"/>
        <v>9.513861820398898</v>
      </c>
      <c r="K198" s="6">
        <f t="shared" si="44"/>
        <v>0.2150017460334669</v>
      </c>
      <c r="L198" s="2">
        <f t="shared" si="56"/>
        <v>0</v>
      </c>
      <c r="M198">
        <f t="shared" si="57"/>
        <v>0</v>
      </c>
      <c r="N198">
        <f t="shared" si="45"/>
        <v>0</v>
      </c>
      <c r="O198">
        <f t="shared" si="58"/>
        <v>0</v>
      </c>
      <c r="P198">
        <f t="shared" si="46"/>
        <v>0.9472845898409685</v>
      </c>
      <c r="S198" s="7"/>
      <c r="T198" s="3"/>
      <c r="U198" s="3"/>
      <c r="V198" s="8"/>
      <c r="W198" s="3"/>
      <c r="X198" s="3"/>
      <c r="Y198" s="3"/>
      <c r="Z198" s="3"/>
      <c r="AA198" s="3"/>
      <c r="AB198" s="3"/>
    </row>
    <row r="199" spans="1:28" ht="12.75">
      <c r="A199">
        <f t="shared" si="53"/>
        <v>155.54999999999947</v>
      </c>
      <c r="B199">
        <f t="shared" si="54"/>
        <v>103093.79447256585</v>
      </c>
      <c r="C199">
        <f t="shared" si="47"/>
        <v>-9.513076739656514</v>
      </c>
      <c r="D199">
        <f t="shared" si="55"/>
        <v>314.2653578482752</v>
      </c>
      <c r="E199">
        <f t="shared" si="48"/>
        <v>-50086.34903429147</v>
      </c>
      <c r="F199">
        <f t="shared" si="49"/>
        <v>5264.999999999992</v>
      </c>
      <c r="G199">
        <f t="shared" si="50"/>
        <v>0</v>
      </c>
      <c r="H199">
        <f t="shared" si="43"/>
        <v>0</v>
      </c>
      <c r="I199" s="3">
        <f t="shared" si="51"/>
        <v>0</v>
      </c>
      <c r="J199">
        <f t="shared" si="52"/>
        <v>9.513076739656514</v>
      </c>
      <c r="K199" s="6">
        <f t="shared" si="44"/>
        <v>0.20057795472656448</v>
      </c>
      <c r="L199" s="2">
        <f t="shared" si="56"/>
        <v>0</v>
      </c>
      <c r="M199">
        <f t="shared" si="57"/>
        <v>0</v>
      </c>
      <c r="N199">
        <f t="shared" si="45"/>
        <v>0</v>
      </c>
      <c r="O199">
        <f t="shared" si="58"/>
        <v>0</v>
      </c>
      <c r="P199">
        <f t="shared" si="46"/>
        <v>0.9235221659416238</v>
      </c>
      <c r="S199" s="7"/>
      <c r="T199" s="3"/>
      <c r="U199" s="3"/>
      <c r="V199" s="8"/>
      <c r="W199" s="3"/>
      <c r="X199" s="3"/>
      <c r="Y199" s="3"/>
      <c r="Z199" s="3"/>
      <c r="AA199" s="3"/>
      <c r="AB199" s="3"/>
    </row>
    <row r="200" spans="1:28" ht="12.75">
      <c r="A200">
        <f t="shared" si="53"/>
        <v>156.39999999999947</v>
      </c>
      <c r="B200">
        <f t="shared" si="54"/>
        <v>103354.04738135225</v>
      </c>
      <c r="C200">
        <f t="shared" si="47"/>
        <v>-9.512311951041534</v>
      </c>
      <c r="D200">
        <f t="shared" si="55"/>
        <v>306.17989268988987</v>
      </c>
      <c r="E200">
        <f t="shared" si="48"/>
        <v>-50082.322422233614</v>
      </c>
      <c r="F200">
        <f t="shared" si="49"/>
        <v>5264.999999999992</v>
      </c>
      <c r="G200">
        <f t="shared" si="50"/>
        <v>0</v>
      </c>
      <c r="H200">
        <f t="shared" si="43"/>
        <v>0</v>
      </c>
      <c r="I200" s="3">
        <f t="shared" si="51"/>
        <v>0</v>
      </c>
      <c r="J200">
        <f t="shared" si="52"/>
        <v>9.512311951041534</v>
      </c>
      <c r="K200" s="6">
        <f t="shared" si="44"/>
        <v>0.18615532299733384</v>
      </c>
      <c r="L200" s="2">
        <f t="shared" si="56"/>
        <v>0</v>
      </c>
      <c r="M200">
        <f t="shared" si="57"/>
        <v>0</v>
      </c>
      <c r="N200">
        <f t="shared" si="45"/>
        <v>0</v>
      </c>
      <c r="O200">
        <f t="shared" si="58"/>
        <v>0</v>
      </c>
      <c r="P200">
        <f t="shared" si="46"/>
        <v>0.899761652384407</v>
      </c>
      <c r="S200" s="7"/>
      <c r="T200" s="3"/>
      <c r="U200" s="3"/>
      <c r="V200" s="8"/>
      <c r="W200" s="3"/>
      <c r="X200" s="3"/>
      <c r="Y200" s="3"/>
      <c r="Z200" s="3"/>
      <c r="AA200" s="3"/>
      <c r="AB200" s="3"/>
    </row>
    <row r="201" spans="1:28" ht="12.75">
      <c r="A201">
        <f t="shared" si="53"/>
        <v>157.24999999999946</v>
      </c>
      <c r="B201">
        <f t="shared" si="54"/>
        <v>103607.42818265918</v>
      </c>
      <c r="C201">
        <f t="shared" si="47"/>
        <v>-9.51156744565201</v>
      </c>
      <c r="D201">
        <f t="shared" si="55"/>
        <v>298.09506036108564</v>
      </c>
      <c r="E201">
        <f t="shared" si="48"/>
        <v>-50078.40260135776</v>
      </c>
      <c r="F201">
        <f t="shared" si="49"/>
        <v>5264.999999999992</v>
      </c>
      <c r="G201">
        <f t="shared" si="50"/>
        <v>0</v>
      </c>
      <c r="H201">
        <f t="shared" si="43"/>
        <v>0</v>
      </c>
      <c r="I201" s="3">
        <f t="shared" si="51"/>
        <v>0</v>
      </c>
      <c r="J201">
        <f t="shared" si="52"/>
        <v>9.51156744565201</v>
      </c>
      <c r="K201" s="6">
        <f t="shared" si="44"/>
        <v>0.17173382009221128</v>
      </c>
      <c r="L201" s="2">
        <f t="shared" si="56"/>
        <v>0</v>
      </c>
      <c r="M201">
        <f t="shared" si="57"/>
        <v>0</v>
      </c>
      <c r="N201">
        <f t="shared" si="45"/>
        <v>0</v>
      </c>
      <c r="O201">
        <f t="shared" si="58"/>
        <v>0</v>
      </c>
      <c r="P201">
        <f t="shared" si="46"/>
        <v>0.8760029985044686</v>
      </c>
      <c r="S201" s="7"/>
      <c r="T201" s="3"/>
      <c r="U201" s="3"/>
      <c r="V201" s="8"/>
      <c r="W201" s="3"/>
      <c r="X201" s="3"/>
      <c r="Y201" s="3"/>
      <c r="Z201" s="3"/>
      <c r="AA201" s="3"/>
      <c r="AB201" s="3"/>
    </row>
    <row r="202" spans="1:28" ht="12.75">
      <c r="A202">
        <f t="shared" si="53"/>
        <v>158.09999999999945</v>
      </c>
      <c r="B202">
        <f t="shared" si="54"/>
        <v>103853.93739974339</v>
      </c>
      <c r="C202">
        <f t="shared" si="47"/>
        <v>-9.51084321482497</v>
      </c>
      <c r="D202">
        <f t="shared" si="55"/>
        <v>290.0108436284844</v>
      </c>
      <c r="E202">
        <f t="shared" si="48"/>
        <v>-50074.58952605339</v>
      </c>
      <c r="F202">
        <f t="shared" si="49"/>
        <v>5264.999999999992</v>
      </c>
      <c r="G202">
        <f t="shared" si="50"/>
        <v>0</v>
      </c>
      <c r="H202">
        <f t="shared" si="43"/>
        <v>0</v>
      </c>
      <c r="I202" s="3">
        <f t="shared" si="51"/>
        <v>0</v>
      </c>
      <c r="J202">
        <f t="shared" si="52"/>
        <v>9.51084321482497</v>
      </c>
      <c r="K202" s="6">
        <f t="shared" si="44"/>
        <v>0.15731341527076803</v>
      </c>
      <c r="L202" s="2">
        <f t="shared" si="56"/>
        <v>0</v>
      </c>
      <c r="M202">
        <f t="shared" si="57"/>
        <v>0</v>
      </c>
      <c r="N202">
        <f t="shared" si="45"/>
        <v>0</v>
      </c>
      <c r="O202">
        <f t="shared" si="58"/>
        <v>0</v>
      </c>
      <c r="P202">
        <f t="shared" si="46"/>
        <v>0.8522461536585982</v>
      </c>
      <c r="S202" s="7"/>
      <c r="T202" s="3"/>
      <c r="U202" s="3"/>
      <c r="V202" s="8"/>
      <c r="W202" s="3"/>
      <c r="X202" s="3"/>
      <c r="Y202" s="3"/>
      <c r="Z202" s="3"/>
      <c r="AA202" s="3"/>
      <c r="AB202" s="3"/>
    </row>
    <row r="203" spans="1:28" ht="12.75">
      <c r="A203">
        <f t="shared" si="53"/>
        <v>158.94999999999945</v>
      </c>
      <c r="B203">
        <f t="shared" si="54"/>
        <v>104093.57554121937</v>
      </c>
      <c r="C203">
        <f t="shared" si="47"/>
        <v>-9.510139250136177</v>
      </c>
      <c r="D203">
        <f t="shared" si="55"/>
        <v>281.9272252658686</v>
      </c>
      <c r="E203">
        <f t="shared" si="48"/>
        <v>-50070.88315196691</v>
      </c>
      <c r="F203">
        <f t="shared" si="49"/>
        <v>5264.999999999992</v>
      </c>
      <c r="G203">
        <f t="shared" si="50"/>
        <v>0</v>
      </c>
      <c r="H203">
        <f t="shared" si="43"/>
        <v>0</v>
      </c>
      <c r="I203" s="3">
        <f t="shared" si="51"/>
        <v>0</v>
      </c>
      <c r="J203">
        <f t="shared" si="52"/>
        <v>9.510139250136177</v>
      </c>
      <c r="K203" s="6">
        <f t="shared" si="44"/>
        <v>0.17</v>
      </c>
      <c r="L203" s="2">
        <f t="shared" si="56"/>
        <v>0</v>
      </c>
      <c r="M203">
        <f t="shared" si="57"/>
        <v>0</v>
      </c>
      <c r="N203">
        <f t="shared" si="45"/>
        <v>0</v>
      </c>
      <c r="O203">
        <f t="shared" si="58"/>
        <v>0</v>
      </c>
      <c r="P203">
        <f t="shared" si="46"/>
        <v>0.8284910672246278</v>
      </c>
      <c r="S203" s="7"/>
      <c r="T203" s="3"/>
      <c r="U203" s="3"/>
      <c r="V203" s="8"/>
      <c r="W203" s="3"/>
      <c r="X203" s="3"/>
      <c r="Y203" s="3"/>
      <c r="Z203" s="3"/>
      <c r="AA203" s="3"/>
      <c r="AB203" s="3"/>
    </row>
    <row r="204" spans="1:28" ht="12.75">
      <c r="A204">
        <f t="shared" si="53"/>
        <v>159.79999999999944</v>
      </c>
      <c r="B204">
        <f t="shared" si="54"/>
        <v>104326.34310106526</v>
      </c>
      <c r="C204">
        <f t="shared" si="47"/>
        <v>-9.509455543399914</v>
      </c>
      <c r="D204">
        <f t="shared" si="55"/>
        <v>273.8441880539787</v>
      </c>
      <c r="E204">
        <f t="shared" si="48"/>
        <v>-50067.28343600048</v>
      </c>
      <c r="F204">
        <f t="shared" si="49"/>
        <v>5264.999999999992</v>
      </c>
      <c r="G204">
        <f t="shared" si="50"/>
        <v>0</v>
      </c>
      <c r="H204">
        <f t="shared" si="43"/>
        <v>0</v>
      </c>
      <c r="I204" s="3">
        <f t="shared" si="51"/>
        <v>0</v>
      </c>
      <c r="J204">
        <f t="shared" si="52"/>
        <v>9.509455543399914</v>
      </c>
      <c r="K204" s="6">
        <f t="shared" si="44"/>
        <v>0.17</v>
      </c>
      <c r="L204" s="2">
        <f t="shared" si="56"/>
        <v>0</v>
      </c>
      <c r="M204">
        <f t="shared" si="57"/>
        <v>0</v>
      </c>
      <c r="N204">
        <f t="shared" si="45"/>
        <v>0</v>
      </c>
      <c r="O204">
        <f t="shared" si="58"/>
        <v>0</v>
      </c>
      <c r="P204">
        <f t="shared" si="46"/>
        <v>0.8047376886008366</v>
      </c>
      <c r="S204" s="7"/>
      <c r="T204" s="3"/>
      <c r="U204" s="3"/>
      <c r="V204" s="8"/>
      <c r="W204" s="3"/>
      <c r="X204" s="3"/>
      <c r="Y204" s="3"/>
      <c r="Z204" s="3"/>
      <c r="AA204" s="3"/>
      <c r="AB204" s="3"/>
    </row>
    <row r="205" spans="1:28" ht="12.75">
      <c r="A205">
        <f t="shared" si="53"/>
        <v>160.64999999999944</v>
      </c>
      <c r="B205">
        <f t="shared" si="54"/>
        <v>104552.24055862852</v>
      </c>
      <c r="C205">
        <f t="shared" si="47"/>
        <v>-9.508792086668716</v>
      </c>
      <c r="D205">
        <f t="shared" si="55"/>
        <v>265.7617147803103</v>
      </c>
      <c r="E205">
        <f t="shared" si="48"/>
        <v>-50063.79033631071</v>
      </c>
      <c r="F205">
        <f t="shared" si="49"/>
        <v>5264.999999999992</v>
      </c>
      <c r="G205">
        <f t="shared" si="50"/>
        <v>0</v>
      </c>
      <c r="H205">
        <f t="shared" si="43"/>
        <v>0</v>
      </c>
      <c r="I205" s="3">
        <f t="shared" si="51"/>
        <v>0</v>
      </c>
      <c r="J205">
        <f t="shared" si="52"/>
        <v>9.508792086668713</v>
      </c>
      <c r="K205" s="6">
        <f t="shared" si="44"/>
        <v>0.17</v>
      </c>
      <c r="L205" s="2">
        <f t="shared" si="56"/>
        <v>0</v>
      </c>
      <c r="M205">
        <f t="shared" si="57"/>
        <v>0</v>
      </c>
      <c r="N205">
        <f t="shared" si="45"/>
        <v>0</v>
      </c>
      <c r="O205">
        <f t="shared" si="58"/>
        <v>0</v>
      </c>
      <c r="P205">
        <f t="shared" si="46"/>
        <v>0.7809859672053551</v>
      </c>
      <c r="S205" s="7"/>
      <c r="T205" s="3"/>
      <c r="U205" s="3"/>
      <c r="V205" s="8"/>
      <c r="W205" s="3"/>
      <c r="X205" s="3"/>
      <c r="Y205" s="3"/>
      <c r="Z205" s="3"/>
      <c r="AA205" s="3"/>
      <c r="AB205" s="3"/>
    </row>
    <row r="206" spans="1:28" ht="12.75">
      <c r="A206">
        <f t="shared" si="53"/>
        <v>161.49999999999943</v>
      </c>
      <c r="B206">
        <f t="shared" si="54"/>
        <v>104771.26837863159</v>
      </c>
      <c r="C206">
        <f t="shared" si="47"/>
        <v>-9.508148872233173</v>
      </c>
      <c r="D206">
        <f t="shared" si="55"/>
        <v>257.67978823891207</v>
      </c>
      <c r="E206">
        <f t="shared" si="48"/>
        <v>-50060.40381230758</v>
      </c>
      <c r="F206">
        <f t="shared" si="49"/>
        <v>5264.999999999992</v>
      </c>
      <c r="G206">
        <f t="shared" si="50"/>
        <v>0</v>
      </c>
      <c r="H206">
        <f t="shared" si="43"/>
        <v>0</v>
      </c>
      <c r="I206" s="3">
        <f t="shared" si="51"/>
        <v>0</v>
      </c>
      <c r="J206">
        <f t="shared" si="52"/>
        <v>9.508148872233173</v>
      </c>
      <c r="K206" s="6">
        <f t="shared" si="44"/>
        <v>0.17</v>
      </c>
      <c r="L206" s="2">
        <f t="shared" si="56"/>
        <v>0</v>
      </c>
      <c r="M206">
        <f t="shared" si="57"/>
        <v>0</v>
      </c>
      <c r="N206">
        <f t="shared" si="45"/>
        <v>0</v>
      </c>
      <c r="O206">
        <f t="shared" si="58"/>
        <v>0</v>
      </c>
      <c r="P206">
        <f t="shared" si="46"/>
        <v>0.757235852475571</v>
      </c>
      <c r="S206" s="7"/>
      <c r="T206" s="3"/>
      <c r="U206" s="3"/>
      <c r="V206" s="8"/>
      <c r="W206" s="3"/>
      <c r="X206" s="3"/>
      <c r="Y206" s="3"/>
      <c r="Z206" s="3"/>
      <c r="AA206" s="3"/>
      <c r="AB206" s="3"/>
    </row>
    <row r="207" spans="1:28" ht="12.75">
      <c r="A207">
        <f t="shared" si="53"/>
        <v>162.34999999999943</v>
      </c>
      <c r="B207">
        <f t="shared" si="54"/>
        <v>104983.42701117725</v>
      </c>
      <c r="C207">
        <f t="shared" si="47"/>
        <v>-9.50752589262171</v>
      </c>
      <c r="D207">
        <f t="shared" si="55"/>
        <v>249.5983912301836</v>
      </c>
      <c r="E207">
        <f t="shared" si="48"/>
        <v>-50057.12382465322</v>
      </c>
      <c r="F207">
        <f t="shared" si="49"/>
        <v>5264.999999999992</v>
      </c>
      <c r="G207">
        <f t="shared" si="50"/>
        <v>0</v>
      </c>
      <c r="H207">
        <f t="shared" si="43"/>
        <v>0</v>
      </c>
      <c r="I207" s="3">
        <f t="shared" si="51"/>
        <v>0</v>
      </c>
      <c r="J207">
        <f t="shared" si="52"/>
        <v>9.50752589262171</v>
      </c>
      <c r="K207" s="6">
        <f t="shared" si="44"/>
        <v>0.17</v>
      </c>
      <c r="L207" s="2">
        <f t="shared" si="56"/>
        <v>0</v>
      </c>
      <c r="M207">
        <f t="shared" si="57"/>
        <v>0</v>
      </c>
      <c r="N207">
        <f t="shared" si="45"/>
        <v>0</v>
      </c>
      <c r="O207">
        <f t="shared" si="58"/>
        <v>0</v>
      </c>
      <c r="P207">
        <f t="shared" si="46"/>
        <v>0.7334872938675353</v>
      </c>
      <c r="S207" s="7"/>
      <c r="T207" s="3"/>
      <c r="U207" s="3"/>
      <c r="V207" s="8"/>
      <c r="W207" s="3"/>
      <c r="X207" s="3"/>
      <c r="Y207" s="3"/>
      <c r="Z207" s="3"/>
      <c r="AA207" s="3"/>
      <c r="AB207" s="3"/>
    </row>
    <row r="208" spans="1:28" ht="12.75">
      <c r="A208">
        <f t="shared" si="53"/>
        <v>163.19999999999942</v>
      </c>
      <c r="B208">
        <f t="shared" si="54"/>
        <v>105188.71689175382</v>
      </c>
      <c r="C208">
        <f t="shared" si="47"/>
        <v>-9.506923140600364</v>
      </c>
      <c r="D208">
        <f t="shared" si="55"/>
        <v>241.5175065606733</v>
      </c>
      <c r="E208">
        <f t="shared" si="48"/>
        <v>-50053.95033526084</v>
      </c>
      <c r="F208">
        <f t="shared" si="49"/>
        <v>5264.999999999992</v>
      </c>
      <c r="G208">
        <f t="shared" si="50"/>
        <v>0</v>
      </c>
      <c r="H208">
        <f aca="true" t="shared" si="59" ref="H208:H271">0.5*I208*K208*$L$7*(D208^2)</f>
        <v>0</v>
      </c>
      <c r="I208" s="3">
        <f t="shared" si="51"/>
        <v>0</v>
      </c>
      <c r="J208">
        <f t="shared" si="52"/>
        <v>9.506923140600364</v>
      </c>
      <c r="K208" s="6">
        <f aca="true" t="shared" si="60" ref="K208:K271">IF(ABS(P208)&gt;4,0.17,IF(ABS(P208)&gt;1.16,-0.057*ABS(P208)+0.4,IF(ABS(P208)&gt;0.84,0.607*ABS(P208)-0.36,IF(ABS(P208)&gt;0.08,0.17,-0.125*ABS(P208)+0.18))))</f>
        <v>0.17</v>
      </c>
      <c r="L208" s="2">
        <f t="shared" si="56"/>
        <v>0</v>
      </c>
      <c r="M208">
        <f t="shared" si="57"/>
        <v>0</v>
      </c>
      <c r="N208">
        <f aca="true" t="shared" si="61" ref="N208:N271">0.5*I208*K208*$L$7</f>
        <v>0</v>
      </c>
      <c r="O208">
        <f t="shared" si="58"/>
        <v>0</v>
      </c>
      <c r="P208">
        <f aca="true" t="shared" si="62" ref="P208:P271">D208/340.29</f>
        <v>0.7097402408553684</v>
      </c>
      <c r="S208" s="7"/>
      <c r="T208" s="3"/>
      <c r="U208" s="3"/>
      <c r="V208" s="8"/>
      <c r="W208" s="3"/>
      <c r="X208" s="3"/>
      <c r="Y208" s="3"/>
      <c r="Z208" s="3"/>
      <c r="AA208" s="3"/>
      <c r="AB208" s="3"/>
    </row>
    <row r="209" spans="1:28" ht="12.75">
      <c r="A209">
        <f t="shared" si="53"/>
        <v>164.04999999999941</v>
      </c>
      <c r="B209">
        <f t="shared" si="54"/>
        <v>105387.13844124027</v>
      </c>
      <c r="C209">
        <f aca="true" t="shared" si="63" ref="C209:C272">E209/F209</f>
        <v>-9.506340609172595</v>
      </c>
      <c r="D209">
        <f t="shared" si="55"/>
        <v>233.4371170428766</v>
      </c>
      <c r="E209">
        <f aca="true" t="shared" si="64" ref="E209:E272">G209-(F209*J209)-H209+O209</f>
        <v>-50050.88330729363</v>
      </c>
      <c r="F209">
        <f aca="true" t="shared" si="65" ref="F209:F272">IF(A209&lt;=$B$4,$B$1-($B$5*A209),F208)</f>
        <v>5264.999999999992</v>
      </c>
      <c r="G209">
        <f aca="true" t="shared" si="66" ref="G209:G272">IF(A209&lt;=$B$4,$B$5*$B$2,0)</f>
        <v>0</v>
      </c>
      <c r="H209">
        <f t="shared" si="59"/>
        <v>0</v>
      </c>
      <c r="I209" s="3">
        <f aca="true" t="shared" si="67" ref="I209:I272">IF(M209=0,0,(L209*$L$10)/($L$9*M209))</f>
        <v>0</v>
      </c>
      <c r="J209">
        <f aca="true" t="shared" si="68" ref="J209:J272">($H$10*$H$8)/($H$9+B209)^2</f>
        <v>9.506340609172595</v>
      </c>
      <c r="K209" s="6">
        <f t="shared" si="60"/>
        <v>0.17</v>
      </c>
      <c r="L209" s="2">
        <f t="shared" si="56"/>
        <v>0</v>
      </c>
      <c r="M209">
        <f t="shared" si="57"/>
        <v>0</v>
      </c>
      <c r="N209">
        <f t="shared" si="61"/>
        <v>0</v>
      </c>
      <c r="O209">
        <f t="shared" si="58"/>
        <v>0</v>
      </c>
      <c r="P209">
        <f t="shared" si="62"/>
        <v>0.6859946429306667</v>
      </c>
      <c r="S209" s="7"/>
      <c r="T209" s="3"/>
      <c r="U209" s="3"/>
      <c r="V209" s="8"/>
      <c r="W209" s="3"/>
      <c r="X209" s="3"/>
      <c r="Y209" s="3"/>
      <c r="Z209" s="3"/>
      <c r="AA209" s="3"/>
      <c r="AB209" s="3"/>
    </row>
    <row r="210" spans="1:28" ht="12.75">
      <c r="A210">
        <f aca="true" t="shared" si="69" ref="A210:A273">A209+$B$3</f>
        <v>164.8999999999994</v>
      </c>
      <c r="B210">
        <f aca="true" t="shared" si="70" ref="B210:B273">B209+D210*$B$3</f>
        <v>105578.69206591105</v>
      </c>
      <c r="C210">
        <f t="shared" si="63"/>
        <v>-9.505778291579084</v>
      </c>
      <c r="D210">
        <f aca="true" t="shared" si="71" ref="D210:D273">D209+$B$3*C210</f>
        <v>225.35720549503438</v>
      </c>
      <c r="E210">
        <f t="shared" si="64"/>
        <v>-50047.92270516381</v>
      </c>
      <c r="F210">
        <f t="shared" si="65"/>
        <v>5264.999999999992</v>
      </c>
      <c r="G210">
        <f t="shared" si="66"/>
        <v>0</v>
      </c>
      <c r="H210">
        <f t="shared" si="59"/>
        <v>0</v>
      </c>
      <c r="I210" s="3">
        <f t="shared" si="67"/>
        <v>0</v>
      </c>
      <c r="J210">
        <f t="shared" si="68"/>
        <v>9.505778291579084</v>
      </c>
      <c r="K210" s="6">
        <f t="shared" si="60"/>
        <v>0.17</v>
      </c>
      <c r="L210" s="2">
        <f aca="true" t="shared" si="72" ref="L210:L273">IF(AND(B210&gt;0,B210&lt;20000),$L$16*(1-0.00002*B210)^5.9,0)</f>
        <v>0</v>
      </c>
      <c r="M210">
        <f aca="true" t="shared" si="73" ref="M210:M273">IF(AND(B210&gt;0,B210&lt;20000),IF(($M$16-(6.5*(B210*0.001)))&gt;216.65,($M$16-(6.5*(B210*0.001))),216.65),0)</f>
        <v>0</v>
      </c>
      <c r="N210">
        <f t="shared" si="61"/>
        <v>0</v>
      </c>
      <c r="O210">
        <f aca="true" t="shared" si="74" ref="O210:O273">I210*J210*($L$7*$L$3)</f>
        <v>0</v>
      </c>
      <c r="P210">
        <f t="shared" si="62"/>
        <v>0.6622504496019113</v>
      </c>
      <c r="S210" s="7"/>
      <c r="T210" s="3"/>
      <c r="U210" s="3"/>
      <c r="V210" s="8"/>
      <c r="W210" s="3"/>
      <c r="X210" s="3"/>
      <c r="Y210" s="3"/>
      <c r="Z210" s="3"/>
      <c r="AA210" s="3"/>
      <c r="AB210" s="3"/>
    </row>
    <row r="211" spans="1:28" ht="12.75">
      <c r="A211">
        <f t="shared" si="69"/>
        <v>165.7499999999994</v>
      </c>
      <c r="B211">
        <f t="shared" si="70"/>
        <v>105763.37815744083</v>
      </c>
      <c r="C211">
        <f t="shared" si="63"/>
        <v>-9.505236181297542</v>
      </c>
      <c r="D211">
        <f t="shared" si="71"/>
        <v>217.27775474093147</v>
      </c>
      <c r="E211">
        <f t="shared" si="64"/>
        <v>-50045.068494531486</v>
      </c>
      <c r="F211">
        <f t="shared" si="65"/>
        <v>5264.999999999992</v>
      </c>
      <c r="G211">
        <f t="shared" si="66"/>
        <v>0</v>
      </c>
      <c r="H211">
        <f t="shared" si="59"/>
        <v>0</v>
      </c>
      <c r="I211" s="3">
        <f t="shared" si="67"/>
        <v>0</v>
      </c>
      <c r="J211">
        <f t="shared" si="68"/>
        <v>9.505236181297542</v>
      </c>
      <c r="K211" s="6">
        <f t="shared" si="60"/>
        <v>0.17</v>
      </c>
      <c r="L211" s="2">
        <f t="shared" si="72"/>
        <v>0</v>
      </c>
      <c r="M211">
        <f t="shared" si="73"/>
        <v>0</v>
      </c>
      <c r="N211">
        <f t="shared" si="61"/>
        <v>0</v>
      </c>
      <c r="O211">
        <f t="shared" si="74"/>
        <v>0</v>
      </c>
      <c r="P211">
        <f t="shared" si="62"/>
        <v>0.6385076103938743</v>
      </c>
      <c r="S211" s="7"/>
      <c r="T211" s="3"/>
      <c r="U211" s="3"/>
      <c r="V211" s="8"/>
      <c r="W211" s="3"/>
      <c r="X211" s="3"/>
      <c r="Y211" s="3"/>
      <c r="Z211" s="3"/>
      <c r="AA211" s="3"/>
      <c r="AB211" s="3"/>
    </row>
    <row r="212" spans="1:28" ht="12.75">
      <c r="A212">
        <f t="shared" si="69"/>
        <v>166.5999999999994</v>
      </c>
      <c r="B212">
        <f t="shared" si="70"/>
        <v>105941.19709290907</v>
      </c>
      <c r="C212">
        <f t="shared" si="63"/>
        <v>-9.504714272042527</v>
      </c>
      <c r="D212">
        <f t="shared" si="71"/>
        <v>209.19874760969532</v>
      </c>
      <c r="E212">
        <f t="shared" si="64"/>
        <v>-50042.32064230383</v>
      </c>
      <c r="F212">
        <f t="shared" si="65"/>
        <v>5264.999999999992</v>
      </c>
      <c r="G212">
        <f t="shared" si="66"/>
        <v>0</v>
      </c>
      <c r="H212">
        <f t="shared" si="59"/>
        <v>0</v>
      </c>
      <c r="I212" s="3">
        <f t="shared" si="67"/>
        <v>0</v>
      </c>
      <c r="J212">
        <f t="shared" si="68"/>
        <v>9.504714272042527</v>
      </c>
      <c r="K212" s="6">
        <f t="shared" si="60"/>
        <v>0.17</v>
      </c>
      <c r="L212" s="2">
        <f t="shared" si="72"/>
        <v>0</v>
      </c>
      <c r="M212">
        <f t="shared" si="73"/>
        <v>0</v>
      </c>
      <c r="N212">
        <f t="shared" si="61"/>
        <v>0</v>
      </c>
      <c r="O212">
        <f t="shared" si="74"/>
        <v>0</v>
      </c>
      <c r="P212">
        <f t="shared" si="62"/>
        <v>0.6147660748470284</v>
      </c>
      <c r="S212" s="7"/>
      <c r="T212" s="3"/>
      <c r="U212" s="3"/>
      <c r="V212" s="8"/>
      <c r="W212" s="3"/>
      <c r="X212" s="3"/>
      <c r="Y212" s="3"/>
      <c r="Z212" s="3"/>
      <c r="AA212" s="3"/>
      <c r="AB212" s="3"/>
    </row>
    <row r="213" spans="1:28" ht="12.75">
      <c r="A213">
        <f t="shared" si="69"/>
        <v>167.4499999999994</v>
      </c>
      <c r="B213">
        <f t="shared" si="70"/>
        <v>106112.14923480432</v>
      </c>
      <c r="C213">
        <f t="shared" si="63"/>
        <v>-9.504212557765266</v>
      </c>
      <c r="D213">
        <f t="shared" si="71"/>
        <v>201.12016693559485</v>
      </c>
      <c r="E213">
        <f t="shared" si="64"/>
        <v>-50039.67911663405</v>
      </c>
      <c r="F213">
        <f t="shared" si="65"/>
        <v>5264.999999999992</v>
      </c>
      <c r="G213">
        <f t="shared" si="66"/>
        <v>0</v>
      </c>
      <c r="H213">
        <f t="shared" si="59"/>
        <v>0</v>
      </c>
      <c r="I213" s="3">
        <f t="shared" si="67"/>
        <v>0</v>
      </c>
      <c r="J213">
        <f t="shared" si="68"/>
        <v>9.504212557765266</v>
      </c>
      <c r="K213" s="6">
        <f t="shared" si="60"/>
        <v>0.17</v>
      </c>
      <c r="L213" s="2">
        <f t="shared" si="72"/>
        <v>0</v>
      </c>
      <c r="M213">
        <f t="shared" si="73"/>
        <v>0</v>
      </c>
      <c r="N213">
        <f t="shared" si="61"/>
        <v>0</v>
      </c>
      <c r="O213">
        <f t="shared" si="74"/>
        <v>0</v>
      </c>
      <c r="P213">
        <f t="shared" si="62"/>
        <v>0.5910257925169556</v>
      </c>
      <c r="S213" s="7"/>
      <c r="T213" s="3"/>
      <c r="U213" s="3"/>
      <c r="V213" s="8"/>
      <c r="W213" s="3"/>
      <c r="X213" s="3"/>
      <c r="Y213" s="3"/>
      <c r="Z213" s="3"/>
      <c r="AA213" s="3"/>
      <c r="AB213" s="3"/>
    </row>
    <row r="214" spans="1:28" ht="12.75">
      <c r="A214">
        <f t="shared" si="69"/>
        <v>168.2999999999994</v>
      </c>
      <c r="B214">
        <f t="shared" si="70"/>
        <v>106276.23493102849</v>
      </c>
      <c r="C214">
        <f t="shared" si="63"/>
        <v>-9.503731032653493</v>
      </c>
      <c r="D214">
        <f t="shared" si="71"/>
        <v>193.04199555783939</v>
      </c>
      <c r="E214">
        <f t="shared" si="64"/>
        <v>-50037.14388692056</v>
      </c>
      <c r="F214">
        <f t="shared" si="65"/>
        <v>5264.999999999992</v>
      </c>
      <c r="G214">
        <f t="shared" si="66"/>
        <v>0</v>
      </c>
      <c r="H214">
        <f t="shared" si="59"/>
        <v>0</v>
      </c>
      <c r="I214" s="3">
        <f t="shared" si="67"/>
        <v>0</v>
      </c>
      <c r="J214">
        <f t="shared" si="68"/>
        <v>9.503731032653493</v>
      </c>
      <c r="K214" s="6">
        <f t="shared" si="60"/>
        <v>0.17</v>
      </c>
      <c r="L214" s="2">
        <f t="shared" si="72"/>
        <v>0</v>
      </c>
      <c r="M214">
        <f t="shared" si="73"/>
        <v>0</v>
      </c>
      <c r="N214">
        <f t="shared" si="61"/>
        <v>0</v>
      </c>
      <c r="O214">
        <f t="shared" si="74"/>
        <v>0</v>
      </c>
      <c r="P214">
        <f t="shared" si="62"/>
        <v>0.5672867129737559</v>
      </c>
      <c r="S214" s="7"/>
      <c r="T214" s="3"/>
      <c r="U214" s="3"/>
      <c r="V214" s="8"/>
      <c r="W214" s="3"/>
      <c r="X214" s="3"/>
      <c r="Y214" s="3"/>
      <c r="Z214" s="3"/>
      <c r="AA214" s="3"/>
      <c r="AB214" s="3"/>
    </row>
    <row r="215" spans="1:28" ht="12.75">
      <c r="A215">
        <f t="shared" si="69"/>
        <v>169.14999999999938</v>
      </c>
      <c r="B215">
        <f t="shared" si="70"/>
        <v>106433.45451490082</v>
      </c>
      <c r="C215">
        <f t="shared" si="63"/>
        <v>-9.503269691131276</v>
      </c>
      <c r="D215">
        <f t="shared" si="71"/>
        <v>184.9642163203778</v>
      </c>
      <c r="E215">
        <f t="shared" si="64"/>
        <v>-50034.71492380609</v>
      </c>
      <c r="F215">
        <f t="shared" si="65"/>
        <v>5264.999999999992</v>
      </c>
      <c r="G215">
        <f t="shared" si="66"/>
        <v>0</v>
      </c>
      <c r="H215">
        <f t="shared" si="59"/>
        <v>0</v>
      </c>
      <c r="I215" s="3">
        <f t="shared" si="67"/>
        <v>0</v>
      </c>
      <c r="J215">
        <f t="shared" si="68"/>
        <v>9.503269691131274</v>
      </c>
      <c r="K215" s="6">
        <f t="shared" si="60"/>
        <v>0.17</v>
      </c>
      <c r="L215" s="2">
        <f t="shared" si="72"/>
        <v>0</v>
      </c>
      <c r="M215">
        <f t="shared" si="73"/>
        <v>0</v>
      </c>
      <c r="N215">
        <f t="shared" si="61"/>
        <v>0</v>
      </c>
      <c r="O215">
        <f t="shared" si="74"/>
        <v>0</v>
      </c>
      <c r="P215">
        <f t="shared" si="62"/>
        <v>0.5435487858014569</v>
      </c>
      <c r="S215" s="7"/>
      <c r="T215" s="3"/>
      <c r="U215" s="3"/>
      <c r="V215" s="8"/>
      <c r="W215" s="3"/>
      <c r="X215" s="3"/>
      <c r="Y215" s="3"/>
      <c r="Z215" s="3"/>
      <c r="AA215" s="3"/>
      <c r="AB215" s="3"/>
    </row>
    <row r="216" spans="1:28" ht="12.75">
      <c r="A216">
        <f t="shared" si="69"/>
        <v>169.99999999999937</v>
      </c>
      <c r="B216">
        <f t="shared" si="70"/>
        <v>106583.80830516176</v>
      </c>
      <c r="C216">
        <f t="shared" si="63"/>
        <v>-9.502828527858862</v>
      </c>
      <c r="D216">
        <f t="shared" si="71"/>
        <v>176.88681207169776</v>
      </c>
      <c r="E216">
        <f t="shared" si="64"/>
        <v>-50032.39219917683</v>
      </c>
      <c r="F216">
        <f t="shared" si="65"/>
        <v>5264.999999999992</v>
      </c>
      <c r="G216">
        <f t="shared" si="66"/>
        <v>0</v>
      </c>
      <c r="H216">
        <f t="shared" si="59"/>
        <v>0</v>
      </c>
      <c r="I216" s="3">
        <f t="shared" si="67"/>
        <v>0</v>
      </c>
      <c r="J216">
        <f t="shared" si="68"/>
        <v>9.502828527858862</v>
      </c>
      <c r="K216" s="6">
        <f t="shared" si="60"/>
        <v>0.17</v>
      </c>
      <c r="L216" s="2">
        <f t="shared" si="72"/>
        <v>0</v>
      </c>
      <c r="M216">
        <f t="shared" si="73"/>
        <v>0</v>
      </c>
      <c r="N216">
        <f t="shared" si="61"/>
        <v>0</v>
      </c>
      <c r="O216">
        <f t="shared" si="74"/>
        <v>0</v>
      </c>
      <c r="P216">
        <f t="shared" si="62"/>
        <v>0.519811960597425</v>
      </c>
      <c r="S216" s="7"/>
      <c r="T216" s="3"/>
      <c r="U216" s="3"/>
      <c r="V216" s="8"/>
      <c r="W216" s="3"/>
      <c r="X216" s="3"/>
      <c r="Y216" s="3"/>
      <c r="Z216" s="3"/>
      <c r="AA216" s="3"/>
      <c r="AB216" s="3"/>
    </row>
    <row r="217" spans="1:28" ht="12.75">
      <c r="A217">
        <f t="shared" si="69"/>
        <v>170.84999999999937</v>
      </c>
      <c r="B217">
        <f t="shared" si="70"/>
        <v>106727.29660597669</v>
      </c>
      <c r="C217">
        <f t="shared" si="63"/>
        <v>-9.502407537732541</v>
      </c>
      <c r="D217">
        <f t="shared" si="71"/>
        <v>168.8097656646251</v>
      </c>
      <c r="E217">
        <f t="shared" si="64"/>
        <v>-50030.175686161754</v>
      </c>
      <c r="F217">
        <f t="shared" si="65"/>
        <v>5264.999999999992</v>
      </c>
      <c r="G217">
        <f t="shared" si="66"/>
        <v>0</v>
      </c>
      <c r="H217">
        <f t="shared" si="59"/>
        <v>0</v>
      </c>
      <c r="I217" s="3">
        <f t="shared" si="67"/>
        <v>0</v>
      </c>
      <c r="J217">
        <f t="shared" si="68"/>
        <v>9.502407537732541</v>
      </c>
      <c r="K217" s="6">
        <f t="shared" si="60"/>
        <v>0.17</v>
      </c>
      <c r="L217" s="2">
        <f t="shared" si="72"/>
        <v>0</v>
      </c>
      <c r="M217">
        <f t="shared" si="73"/>
        <v>0</v>
      </c>
      <c r="N217">
        <f t="shared" si="61"/>
        <v>0</v>
      </c>
      <c r="O217">
        <f t="shared" si="74"/>
        <v>0</v>
      </c>
      <c r="P217">
        <f t="shared" si="62"/>
        <v>0.49607618697177436</v>
      </c>
      <c r="S217" s="7"/>
      <c r="T217" s="3"/>
      <c r="U217" s="3"/>
      <c r="V217" s="8"/>
      <c r="W217" s="3"/>
      <c r="X217" s="3"/>
      <c r="Y217" s="3"/>
      <c r="Z217" s="3"/>
      <c r="AA217" s="3"/>
      <c r="AB217" s="3"/>
    </row>
    <row r="218" spans="1:28" ht="12.75">
      <c r="A218">
        <f t="shared" si="69"/>
        <v>171.69999999999936</v>
      </c>
      <c r="B218">
        <f t="shared" si="70"/>
        <v>106863.9197069394</v>
      </c>
      <c r="C218">
        <f t="shared" si="63"/>
        <v>-9.50200671588448</v>
      </c>
      <c r="D218">
        <f t="shared" si="71"/>
        <v>160.7330599561233</v>
      </c>
      <c r="E218">
        <f t="shared" si="64"/>
        <v>-50028.06535913171</v>
      </c>
      <c r="F218">
        <f t="shared" si="65"/>
        <v>5264.999999999992</v>
      </c>
      <c r="G218">
        <f t="shared" si="66"/>
        <v>0</v>
      </c>
      <c r="H218">
        <f t="shared" si="59"/>
        <v>0</v>
      </c>
      <c r="I218" s="3">
        <f t="shared" si="67"/>
        <v>0</v>
      </c>
      <c r="J218">
        <f t="shared" si="68"/>
        <v>9.502006715884477</v>
      </c>
      <c r="K218" s="6">
        <f t="shared" si="60"/>
        <v>0.17</v>
      </c>
      <c r="L218" s="2">
        <f t="shared" si="72"/>
        <v>0</v>
      </c>
      <c r="M218">
        <f t="shared" si="73"/>
        <v>0</v>
      </c>
      <c r="N218">
        <f t="shared" si="61"/>
        <v>0</v>
      </c>
      <c r="O218">
        <f t="shared" si="74"/>
        <v>0</v>
      </c>
      <c r="P218">
        <f t="shared" si="62"/>
        <v>0.4723414145467786</v>
      </c>
      <c r="S218" s="7"/>
      <c r="T218" s="3"/>
      <c r="U218" s="3"/>
      <c r="V218" s="8"/>
      <c r="W218" s="3"/>
      <c r="X218" s="3"/>
      <c r="Y218" s="3"/>
      <c r="Z218" s="3"/>
      <c r="AA218" s="3"/>
      <c r="AB218" s="3"/>
    </row>
    <row r="219" spans="1:28" ht="12.75">
      <c r="A219">
        <f t="shared" si="69"/>
        <v>172.54999999999936</v>
      </c>
      <c r="B219">
        <f t="shared" si="70"/>
        <v>106993.67788307543</v>
      </c>
      <c r="C219">
        <f t="shared" si="63"/>
        <v>-9.501626057682607</v>
      </c>
      <c r="D219">
        <f t="shared" si="71"/>
        <v>152.65667780709308</v>
      </c>
      <c r="E219">
        <f t="shared" si="64"/>
        <v>-50026.06119369885</v>
      </c>
      <c r="F219">
        <f t="shared" si="65"/>
        <v>5264.999999999992</v>
      </c>
      <c r="G219">
        <f t="shared" si="66"/>
        <v>0</v>
      </c>
      <c r="H219">
        <f t="shared" si="59"/>
        <v>0</v>
      </c>
      <c r="I219" s="3">
        <f t="shared" si="67"/>
        <v>0</v>
      </c>
      <c r="J219">
        <f t="shared" si="68"/>
        <v>9.501626057682607</v>
      </c>
      <c r="K219" s="6">
        <f t="shared" si="60"/>
        <v>0.17</v>
      </c>
      <c r="L219" s="2">
        <f t="shared" si="72"/>
        <v>0</v>
      </c>
      <c r="M219">
        <f t="shared" si="73"/>
        <v>0</v>
      </c>
      <c r="N219">
        <f t="shared" si="61"/>
        <v>0</v>
      </c>
      <c r="O219">
        <f t="shared" si="74"/>
        <v>0</v>
      </c>
      <c r="P219">
        <f t="shared" si="62"/>
        <v>0.4486075929562816</v>
      </c>
      <c r="S219" s="7"/>
      <c r="T219" s="3"/>
      <c r="U219" s="3"/>
      <c r="V219" s="8"/>
      <c r="W219" s="3"/>
      <c r="X219" s="3"/>
      <c r="Y219" s="3"/>
      <c r="Z219" s="3"/>
      <c r="AA219" s="3"/>
      <c r="AB219" s="3"/>
    </row>
    <row r="220" spans="1:28" ht="12.75">
      <c r="A220">
        <f t="shared" si="69"/>
        <v>173.39999999999935</v>
      </c>
      <c r="B220">
        <f t="shared" si="70"/>
        <v>107116.57139484528</v>
      </c>
      <c r="C220">
        <f t="shared" si="63"/>
        <v>-9.501265558730472</v>
      </c>
      <c r="D220">
        <f t="shared" si="71"/>
        <v>144.58060208217216</v>
      </c>
      <c r="E220">
        <f t="shared" si="64"/>
        <v>-50024.16316671586</v>
      </c>
      <c r="F220">
        <f t="shared" si="65"/>
        <v>5264.999999999992</v>
      </c>
      <c r="G220">
        <f t="shared" si="66"/>
        <v>0</v>
      </c>
      <c r="H220">
        <f t="shared" si="59"/>
        <v>0</v>
      </c>
      <c r="I220" s="3">
        <f t="shared" si="67"/>
        <v>0</v>
      </c>
      <c r="J220">
        <f t="shared" si="68"/>
        <v>9.501265558730472</v>
      </c>
      <c r="K220" s="6">
        <f t="shared" si="60"/>
        <v>0.17</v>
      </c>
      <c r="L220" s="2">
        <f t="shared" si="72"/>
        <v>0</v>
      </c>
      <c r="M220">
        <f t="shared" si="73"/>
        <v>0</v>
      </c>
      <c r="N220">
        <f t="shared" si="61"/>
        <v>0</v>
      </c>
      <c r="O220">
        <f t="shared" si="74"/>
        <v>0</v>
      </c>
      <c r="P220">
        <f t="shared" si="62"/>
        <v>0.424874671845109</v>
      </c>
      <c r="S220" s="7"/>
      <c r="T220" s="3"/>
      <c r="U220" s="3"/>
      <c r="V220" s="8"/>
      <c r="W220" s="3"/>
      <c r="X220" s="3"/>
      <c r="Y220" s="3"/>
      <c r="Z220" s="3"/>
      <c r="AA220" s="3"/>
      <c r="AB220" s="3"/>
    </row>
    <row r="221" spans="1:28" ht="12.75">
      <c r="A221">
        <f t="shared" si="69"/>
        <v>174.24999999999935</v>
      </c>
      <c r="B221">
        <f t="shared" si="70"/>
        <v>107232.60048814738</v>
      </c>
      <c r="C221">
        <f t="shared" si="63"/>
        <v>-9.500925214867122</v>
      </c>
      <c r="D221">
        <f t="shared" si="71"/>
        <v>136.50481564953512</v>
      </c>
      <c r="E221">
        <f t="shared" si="64"/>
        <v>-50022.37125627532</v>
      </c>
      <c r="F221">
        <f t="shared" si="65"/>
        <v>5264.999999999992</v>
      </c>
      <c r="G221">
        <f t="shared" si="66"/>
        <v>0</v>
      </c>
      <c r="H221">
        <f t="shared" si="59"/>
        <v>0</v>
      </c>
      <c r="I221" s="3">
        <f t="shared" si="67"/>
        <v>0</v>
      </c>
      <c r="J221">
        <f t="shared" si="68"/>
        <v>9.500925214867118</v>
      </c>
      <c r="K221" s="6">
        <f t="shared" si="60"/>
        <v>0.17</v>
      </c>
      <c r="L221" s="2">
        <f t="shared" si="72"/>
        <v>0</v>
      </c>
      <c r="M221">
        <f t="shared" si="73"/>
        <v>0</v>
      </c>
      <c r="N221">
        <f t="shared" si="61"/>
        <v>0</v>
      </c>
      <c r="O221">
        <f t="shared" si="74"/>
        <v>0</v>
      </c>
      <c r="P221">
        <f t="shared" si="62"/>
        <v>0.40114260086848014</v>
      </c>
      <c r="S221" s="7"/>
      <c r="T221" s="3"/>
      <c r="U221" s="3"/>
      <c r="V221" s="8"/>
      <c r="W221" s="3"/>
      <c r="X221" s="3"/>
      <c r="Y221" s="3"/>
      <c r="Z221" s="3"/>
      <c r="AA221" s="3"/>
      <c r="AB221" s="3"/>
    </row>
    <row r="222" spans="1:28" ht="12.75">
      <c r="A222">
        <f t="shared" si="69"/>
        <v>175.09999999999934</v>
      </c>
      <c r="B222">
        <f t="shared" si="70"/>
        <v>107341.76539432097</v>
      </c>
      <c r="C222">
        <f t="shared" si="63"/>
        <v>-9.500605022166988</v>
      </c>
      <c r="D222">
        <f t="shared" si="71"/>
        <v>128.42930138069318</v>
      </c>
      <c r="E222">
        <f t="shared" si="64"/>
        <v>-50020.685441709116</v>
      </c>
      <c r="F222">
        <f t="shared" si="65"/>
        <v>5264.999999999992</v>
      </c>
      <c r="G222">
        <f t="shared" si="66"/>
        <v>0</v>
      </c>
      <c r="H222">
        <f t="shared" si="59"/>
        <v>0</v>
      </c>
      <c r="I222" s="3">
        <f t="shared" si="67"/>
        <v>0</v>
      </c>
      <c r="J222">
        <f t="shared" si="68"/>
        <v>9.500605022166988</v>
      </c>
      <c r="K222" s="6">
        <f t="shared" si="60"/>
        <v>0.17</v>
      </c>
      <c r="L222" s="2">
        <f t="shared" si="72"/>
        <v>0</v>
      </c>
      <c r="M222">
        <f t="shared" si="73"/>
        <v>0</v>
      </c>
      <c r="N222">
        <f t="shared" si="61"/>
        <v>0</v>
      </c>
      <c r="O222">
        <f t="shared" si="74"/>
        <v>0</v>
      </c>
      <c r="P222">
        <f t="shared" si="62"/>
        <v>0.37741132969141955</v>
      </c>
      <c r="S222" s="7"/>
      <c r="T222" s="3"/>
      <c r="U222" s="3"/>
      <c r="V222" s="8"/>
      <c r="W222" s="3"/>
      <c r="X222" s="3"/>
      <c r="Y222" s="3"/>
      <c r="Z222" s="3"/>
      <c r="AA222" s="3"/>
      <c r="AB222" s="3"/>
    </row>
    <row r="223" spans="1:28" ht="12.75">
      <c r="A223">
        <f t="shared" si="69"/>
        <v>175.94999999999933</v>
      </c>
      <c r="B223">
        <f t="shared" si="70"/>
        <v>107444.06633014872</v>
      </c>
      <c r="C223">
        <f t="shared" si="63"/>
        <v>-9.500304976939782</v>
      </c>
      <c r="D223">
        <f t="shared" si="71"/>
        <v>120.35404215029436</v>
      </c>
      <c r="E223">
        <f t="shared" si="64"/>
        <v>-50019.10570358788</v>
      </c>
      <c r="F223">
        <f t="shared" si="65"/>
        <v>5264.999999999992</v>
      </c>
      <c r="G223">
        <f t="shared" si="66"/>
        <v>0</v>
      </c>
      <c r="H223">
        <f t="shared" si="59"/>
        <v>0</v>
      </c>
      <c r="I223" s="3">
        <f t="shared" si="67"/>
        <v>0</v>
      </c>
      <c r="J223">
        <f t="shared" si="68"/>
        <v>9.500304976939782</v>
      </c>
      <c r="K223" s="6">
        <f t="shared" si="60"/>
        <v>0.17</v>
      </c>
      <c r="L223" s="2">
        <f t="shared" si="72"/>
        <v>0</v>
      </c>
      <c r="M223">
        <f t="shared" si="73"/>
        <v>0</v>
      </c>
      <c r="N223">
        <f t="shared" si="61"/>
        <v>0</v>
      </c>
      <c r="O223">
        <f t="shared" si="74"/>
        <v>0</v>
      </c>
      <c r="P223">
        <f t="shared" si="62"/>
        <v>0.35368080798817</v>
      </c>
      <c r="S223" s="7"/>
      <c r="T223" s="3"/>
      <c r="U223" s="3"/>
      <c r="V223" s="8"/>
      <c r="W223" s="3"/>
      <c r="X223" s="3"/>
      <c r="Y223" s="3"/>
      <c r="Z223" s="3"/>
      <c r="AA223" s="3"/>
      <c r="AB223" s="3"/>
    </row>
    <row r="224" spans="1:28" ht="12.75">
      <c r="A224">
        <f t="shared" si="69"/>
        <v>176.79999999999933</v>
      </c>
      <c r="B224">
        <f t="shared" si="70"/>
        <v>107539.50349785926</v>
      </c>
      <c r="C224">
        <f t="shared" si="63"/>
        <v>-9.500025075730383</v>
      </c>
      <c r="D224">
        <f t="shared" si="71"/>
        <v>112.27902083592353</v>
      </c>
      <c r="E224">
        <f t="shared" si="64"/>
        <v>-50017.632023720376</v>
      </c>
      <c r="F224">
        <f t="shared" si="65"/>
        <v>5264.999999999992</v>
      </c>
      <c r="G224">
        <f t="shared" si="66"/>
        <v>0</v>
      </c>
      <c r="H224">
        <f t="shared" si="59"/>
        <v>0</v>
      </c>
      <c r="I224" s="3">
        <f t="shared" si="67"/>
        <v>0</v>
      </c>
      <c r="J224">
        <f t="shared" si="68"/>
        <v>9.500025075730381</v>
      </c>
      <c r="K224" s="6">
        <f t="shared" si="60"/>
        <v>0.17</v>
      </c>
      <c r="L224" s="2">
        <f t="shared" si="72"/>
        <v>0</v>
      </c>
      <c r="M224">
        <f t="shared" si="73"/>
        <v>0</v>
      </c>
      <c r="N224">
        <f t="shared" si="61"/>
        <v>0</v>
      </c>
      <c r="O224">
        <f t="shared" si="74"/>
        <v>0</v>
      </c>
      <c r="P224">
        <f t="shared" si="62"/>
        <v>0.3299509854416043</v>
      </c>
      <c r="S224" s="7"/>
      <c r="T224" s="3"/>
      <c r="U224" s="3"/>
      <c r="V224" s="8"/>
      <c r="W224" s="3"/>
      <c r="X224" s="3"/>
      <c r="Y224" s="3"/>
      <c r="Z224" s="3"/>
      <c r="AA224" s="3"/>
      <c r="AB224" s="3"/>
    </row>
    <row r="225" spans="1:28" ht="12.75">
      <c r="A225">
        <f t="shared" si="69"/>
        <v>177.64999999999932</v>
      </c>
      <c r="B225">
        <f t="shared" si="70"/>
        <v>107628.07708512948</v>
      </c>
      <c r="C225">
        <f t="shared" si="63"/>
        <v>-9.499765315318738</v>
      </c>
      <c r="D225">
        <f t="shared" si="71"/>
        <v>104.20422031790261</v>
      </c>
      <c r="E225">
        <f t="shared" si="64"/>
        <v>-50016.26438515308</v>
      </c>
      <c r="F225">
        <f t="shared" si="65"/>
        <v>5264.999999999992</v>
      </c>
      <c r="G225">
        <f t="shared" si="66"/>
        <v>0</v>
      </c>
      <c r="H225">
        <f t="shared" si="59"/>
        <v>0</v>
      </c>
      <c r="I225" s="3">
        <f t="shared" si="67"/>
        <v>0</v>
      </c>
      <c r="J225">
        <f t="shared" si="68"/>
        <v>9.499765315318736</v>
      </c>
      <c r="K225" s="6">
        <f t="shared" si="60"/>
        <v>0.17</v>
      </c>
      <c r="L225" s="2">
        <f t="shared" si="72"/>
        <v>0</v>
      </c>
      <c r="M225">
        <f t="shared" si="73"/>
        <v>0</v>
      </c>
      <c r="N225">
        <f t="shared" si="61"/>
        <v>0</v>
      </c>
      <c r="O225">
        <f t="shared" si="74"/>
        <v>0</v>
      </c>
      <c r="P225">
        <f t="shared" si="62"/>
        <v>0.30622181174263896</v>
      </c>
      <c r="S225" s="7"/>
      <c r="T225" s="3"/>
      <c r="U225" s="3"/>
      <c r="V225" s="8"/>
      <c r="W225" s="3"/>
      <c r="X225" s="3"/>
      <c r="Y225" s="3"/>
      <c r="Z225" s="3"/>
      <c r="AA225" s="3"/>
      <c r="AB225" s="3"/>
    </row>
    <row r="226" spans="1:28" ht="12.75">
      <c r="A226">
        <f t="shared" si="69"/>
        <v>178.49999999999932</v>
      </c>
      <c r="B226">
        <f t="shared" si="70"/>
        <v>107709.7872650867</v>
      </c>
      <c r="C226">
        <f t="shared" si="63"/>
        <v>-9.499525692719788</v>
      </c>
      <c r="D226">
        <f t="shared" si="71"/>
        <v>96.1296234790908</v>
      </c>
      <c r="E226">
        <f t="shared" si="64"/>
        <v>-50015.0027721696</v>
      </c>
      <c r="F226">
        <f t="shared" si="65"/>
        <v>5264.999999999992</v>
      </c>
      <c r="G226">
        <f t="shared" si="66"/>
        <v>0</v>
      </c>
      <c r="H226">
        <f t="shared" si="59"/>
        <v>0</v>
      </c>
      <c r="I226" s="3">
        <f t="shared" si="67"/>
        <v>0</v>
      </c>
      <c r="J226">
        <f t="shared" si="68"/>
        <v>9.499525692719788</v>
      </c>
      <c r="K226" s="6">
        <f t="shared" si="60"/>
        <v>0.17</v>
      </c>
      <c r="L226" s="2">
        <f t="shared" si="72"/>
        <v>0</v>
      </c>
      <c r="M226">
        <f t="shared" si="73"/>
        <v>0</v>
      </c>
      <c r="N226">
        <f t="shared" si="61"/>
        <v>0</v>
      </c>
      <c r="O226">
        <f t="shared" si="74"/>
        <v>0</v>
      </c>
      <c r="P226">
        <f t="shared" si="62"/>
        <v>0.2824932365896464</v>
      </c>
      <c r="S226" s="7"/>
      <c r="T226" s="3"/>
      <c r="U226" s="3"/>
      <c r="V226" s="8"/>
      <c r="W226" s="3"/>
      <c r="X226" s="3"/>
      <c r="Y226" s="3"/>
      <c r="Z226" s="3"/>
      <c r="AA226" s="3"/>
      <c r="AB226" s="3"/>
    </row>
    <row r="227" spans="1:28" ht="12.75">
      <c r="A227">
        <f t="shared" si="69"/>
        <v>179.3499999999993</v>
      </c>
      <c r="B227">
        <f t="shared" si="70"/>
        <v>107784.63419631068</v>
      </c>
      <c r="C227">
        <f t="shared" si="63"/>
        <v>-9.499306205183371</v>
      </c>
      <c r="D227">
        <f t="shared" si="71"/>
        <v>88.05521320468493</v>
      </c>
      <c r="E227">
        <f t="shared" si="64"/>
        <v>-50013.84717029037</v>
      </c>
      <c r="F227">
        <f t="shared" si="65"/>
        <v>5264.999999999992</v>
      </c>
      <c r="G227">
        <f t="shared" si="66"/>
        <v>0</v>
      </c>
      <c r="H227">
        <f t="shared" si="59"/>
        <v>0</v>
      </c>
      <c r="I227" s="3">
        <f t="shared" si="67"/>
        <v>0</v>
      </c>
      <c r="J227">
        <f t="shared" si="68"/>
        <v>9.499306205183371</v>
      </c>
      <c r="K227" s="6">
        <f t="shared" si="60"/>
        <v>0.17</v>
      </c>
      <c r="L227" s="2">
        <f t="shared" si="72"/>
        <v>0</v>
      </c>
      <c r="M227">
        <f t="shared" si="73"/>
        <v>0</v>
      </c>
      <c r="N227">
        <f t="shared" si="61"/>
        <v>0</v>
      </c>
      <c r="O227">
        <f t="shared" si="74"/>
        <v>0</v>
      </c>
      <c r="P227">
        <f t="shared" si="62"/>
        <v>0.258765209687869</v>
      </c>
      <c r="S227" s="7"/>
      <c r="T227" s="3"/>
      <c r="U227" s="3"/>
      <c r="V227" s="8"/>
      <c r="W227" s="3"/>
      <c r="X227" s="3"/>
      <c r="Y227" s="3"/>
      <c r="Z227" s="3"/>
      <c r="AA227" s="3"/>
      <c r="AB227" s="3"/>
    </row>
    <row r="228" spans="1:28" ht="12.75">
      <c r="A228">
        <f t="shared" si="69"/>
        <v>180.1999999999993</v>
      </c>
      <c r="B228">
        <f t="shared" si="70"/>
        <v>107852.61802283539</v>
      </c>
      <c r="C228">
        <f t="shared" si="63"/>
        <v>-9.499106850194151</v>
      </c>
      <c r="D228">
        <f t="shared" si="71"/>
        <v>79.9809723820199</v>
      </c>
      <c r="E228">
        <f t="shared" si="64"/>
        <v>-50012.79756627213</v>
      </c>
      <c r="F228">
        <f t="shared" si="65"/>
        <v>5264.999999999992</v>
      </c>
      <c r="G228">
        <f t="shared" si="66"/>
        <v>0</v>
      </c>
      <c r="H228">
        <f t="shared" si="59"/>
        <v>0</v>
      </c>
      <c r="I228" s="3">
        <f t="shared" si="67"/>
        <v>0</v>
      </c>
      <c r="J228">
        <f t="shared" si="68"/>
        <v>9.49910685019415</v>
      </c>
      <c r="K228" s="6">
        <f t="shared" si="60"/>
        <v>0.17</v>
      </c>
      <c r="L228" s="2">
        <f t="shared" si="72"/>
        <v>0</v>
      </c>
      <c r="M228">
        <f t="shared" si="73"/>
        <v>0</v>
      </c>
      <c r="N228">
        <f t="shared" si="61"/>
        <v>0</v>
      </c>
      <c r="O228">
        <f t="shared" si="74"/>
        <v>0</v>
      </c>
      <c r="P228">
        <f t="shared" si="62"/>
        <v>0.23503768074883158</v>
      </c>
      <c r="S228" s="7"/>
      <c r="T228" s="3"/>
      <c r="U228" s="3"/>
      <c r="V228" s="8"/>
      <c r="W228" s="3"/>
      <c r="X228" s="3"/>
      <c r="Y228" s="3"/>
      <c r="Z228" s="3"/>
      <c r="AA228" s="3"/>
      <c r="AB228" s="3"/>
    </row>
    <row r="229" spans="1:28" ht="12.75">
      <c r="A229">
        <f t="shared" si="69"/>
        <v>181.0499999999993</v>
      </c>
      <c r="B229">
        <f t="shared" si="70"/>
        <v>107913.7388741507</v>
      </c>
      <c r="C229">
        <f t="shared" si="63"/>
        <v>-9.498927625471545</v>
      </c>
      <c r="D229">
        <f t="shared" si="71"/>
        <v>71.90688390036908</v>
      </c>
      <c r="E229">
        <f t="shared" si="64"/>
        <v>-50011.85394810761</v>
      </c>
      <c r="F229">
        <f t="shared" si="65"/>
        <v>5264.999999999992</v>
      </c>
      <c r="G229">
        <f t="shared" si="66"/>
        <v>0</v>
      </c>
      <c r="H229">
        <f t="shared" si="59"/>
        <v>0</v>
      </c>
      <c r="I229" s="3">
        <f t="shared" si="67"/>
        <v>0</v>
      </c>
      <c r="J229">
        <f t="shared" si="68"/>
        <v>9.498927625471545</v>
      </c>
      <c r="K229" s="6">
        <f t="shared" si="60"/>
        <v>0.17</v>
      </c>
      <c r="L229" s="2">
        <f t="shared" si="72"/>
        <v>0</v>
      </c>
      <c r="M229">
        <f t="shared" si="73"/>
        <v>0</v>
      </c>
      <c r="N229">
        <f t="shared" si="61"/>
        <v>0</v>
      </c>
      <c r="O229">
        <f t="shared" si="74"/>
        <v>0</v>
      </c>
      <c r="P229">
        <f t="shared" si="62"/>
        <v>0.21131059948975603</v>
      </c>
      <c r="S229" s="7"/>
      <c r="T229" s="3"/>
      <c r="U229" s="3"/>
      <c r="V229" s="8"/>
      <c r="W229" s="3"/>
      <c r="X229" s="3"/>
      <c r="Y229" s="3"/>
      <c r="Z229" s="3"/>
      <c r="AA229" s="3"/>
      <c r="AB229" s="3"/>
    </row>
    <row r="230" spans="1:28" ht="12.75">
      <c r="A230">
        <f t="shared" si="69"/>
        <v>181.8999999999993</v>
      </c>
      <c r="B230">
        <f t="shared" si="70"/>
        <v>107967.99686520384</v>
      </c>
      <c r="C230">
        <f t="shared" si="63"/>
        <v>-9.498768528969668</v>
      </c>
      <c r="D230">
        <f t="shared" si="71"/>
        <v>63.83293065074486</v>
      </c>
      <c r="E230">
        <f t="shared" si="64"/>
        <v>-50011.01630502522</v>
      </c>
      <c r="F230">
        <f t="shared" si="65"/>
        <v>5264.999999999992</v>
      </c>
      <c r="G230">
        <f t="shared" si="66"/>
        <v>0</v>
      </c>
      <c r="H230">
        <f t="shared" si="59"/>
        <v>0</v>
      </c>
      <c r="I230" s="3">
        <f t="shared" si="67"/>
        <v>0</v>
      </c>
      <c r="J230">
        <f t="shared" si="68"/>
        <v>9.498768528969668</v>
      </c>
      <c r="K230" s="6">
        <f t="shared" si="60"/>
        <v>0.17</v>
      </c>
      <c r="L230" s="2">
        <f t="shared" si="72"/>
        <v>0</v>
      </c>
      <c r="M230">
        <f t="shared" si="73"/>
        <v>0</v>
      </c>
      <c r="N230">
        <f t="shared" si="61"/>
        <v>0</v>
      </c>
      <c r="O230">
        <f t="shared" si="74"/>
        <v>0</v>
      </c>
      <c r="P230">
        <f t="shared" si="62"/>
        <v>0.1875839156329744</v>
      </c>
      <c r="S230" s="7"/>
      <c r="T230" s="3"/>
      <c r="U230" s="3"/>
      <c r="V230" s="8"/>
      <c r="W230" s="3"/>
      <c r="X230" s="3"/>
      <c r="Y230" s="3"/>
      <c r="Z230" s="3"/>
      <c r="AA230" s="3"/>
      <c r="AB230" s="3"/>
    </row>
    <row r="231" spans="1:28" ht="12.75">
      <c r="A231">
        <f t="shared" si="69"/>
        <v>182.7499999999993</v>
      </c>
      <c r="B231">
        <f t="shared" si="70"/>
        <v>108015.39209640068</v>
      </c>
      <c r="C231">
        <f t="shared" si="63"/>
        <v>-9.498629558877258</v>
      </c>
      <c r="D231">
        <f t="shared" si="71"/>
        <v>55.759095525699195</v>
      </c>
      <c r="E231">
        <f t="shared" si="64"/>
        <v>-50010.28462748869</v>
      </c>
      <c r="F231">
        <f t="shared" si="65"/>
        <v>5264.999999999992</v>
      </c>
      <c r="G231">
        <f t="shared" si="66"/>
        <v>0</v>
      </c>
      <c r="H231">
        <f t="shared" si="59"/>
        <v>0</v>
      </c>
      <c r="I231" s="3">
        <f t="shared" si="67"/>
        <v>0</v>
      </c>
      <c r="J231">
        <f t="shared" si="68"/>
        <v>9.498629558877258</v>
      </c>
      <c r="K231" s="6">
        <f t="shared" si="60"/>
        <v>0.17</v>
      </c>
      <c r="L231" s="2">
        <f t="shared" si="72"/>
        <v>0</v>
      </c>
      <c r="M231">
        <f t="shared" si="73"/>
        <v>0</v>
      </c>
      <c r="N231">
        <f t="shared" si="61"/>
        <v>0</v>
      </c>
      <c r="O231">
        <f t="shared" si="74"/>
        <v>0</v>
      </c>
      <c r="P231">
        <f t="shared" si="62"/>
        <v>0.16385757890534305</v>
      </c>
      <c r="S231" s="7"/>
      <c r="T231" s="3"/>
      <c r="U231" s="3"/>
      <c r="V231" s="8"/>
      <c r="W231" s="3"/>
      <c r="X231" s="3"/>
      <c r="Y231" s="3"/>
      <c r="Z231" s="3"/>
      <c r="AA231" s="3"/>
      <c r="AB231" s="3"/>
    </row>
    <row r="232" spans="1:28" ht="12.75">
      <c r="A232">
        <f t="shared" si="69"/>
        <v>183.59999999999928</v>
      </c>
      <c r="B232">
        <f t="shared" si="70"/>
        <v>108055.92465360694</v>
      </c>
      <c r="C232">
        <f t="shared" si="63"/>
        <v>-9.498510713617648</v>
      </c>
      <c r="D232">
        <f t="shared" si="71"/>
        <v>47.68536141912419</v>
      </c>
      <c r="E232">
        <f t="shared" si="64"/>
        <v>-50009.65890719684</v>
      </c>
      <c r="F232">
        <f t="shared" si="65"/>
        <v>5264.999999999992</v>
      </c>
      <c r="G232">
        <f t="shared" si="66"/>
        <v>0</v>
      </c>
      <c r="H232">
        <f t="shared" si="59"/>
        <v>0</v>
      </c>
      <c r="I232" s="3">
        <f t="shared" si="67"/>
        <v>0</v>
      </c>
      <c r="J232">
        <f t="shared" si="68"/>
        <v>9.498510713617648</v>
      </c>
      <c r="K232" s="6">
        <f t="shared" si="60"/>
        <v>0.17</v>
      </c>
      <c r="L232" s="2">
        <f t="shared" si="72"/>
        <v>0</v>
      </c>
      <c r="M232">
        <f t="shared" si="73"/>
        <v>0</v>
      </c>
      <c r="N232">
        <f t="shared" si="61"/>
        <v>0</v>
      </c>
      <c r="O232">
        <f t="shared" si="74"/>
        <v>0</v>
      </c>
      <c r="P232">
        <f t="shared" si="62"/>
        <v>0.14013153903765668</v>
      </c>
      <c r="S232" s="7"/>
      <c r="T232" s="3"/>
      <c r="U232" s="3"/>
      <c r="V232" s="8"/>
      <c r="W232" s="3"/>
      <c r="X232" s="3"/>
      <c r="Y232" s="3"/>
      <c r="Z232" s="3"/>
      <c r="AA232" s="3"/>
      <c r="AB232" s="3"/>
    </row>
    <row r="233" spans="1:28" ht="12.75">
      <c r="A233">
        <f t="shared" si="69"/>
        <v>184.44999999999928</v>
      </c>
      <c r="B233">
        <f t="shared" si="70"/>
        <v>108089.59460814908</v>
      </c>
      <c r="C233">
        <f t="shared" si="63"/>
        <v>-9.498411991848707</v>
      </c>
      <c r="D233">
        <f t="shared" si="71"/>
        <v>39.61171122605279</v>
      </c>
      <c r="E233">
        <f t="shared" si="64"/>
        <v>-50009.139137083366</v>
      </c>
      <c r="F233">
        <f t="shared" si="65"/>
        <v>5264.999999999992</v>
      </c>
      <c r="G233">
        <f t="shared" si="66"/>
        <v>0</v>
      </c>
      <c r="H233">
        <f t="shared" si="59"/>
        <v>0</v>
      </c>
      <c r="I233" s="3">
        <f t="shared" si="67"/>
        <v>0</v>
      </c>
      <c r="J233">
        <f t="shared" si="68"/>
        <v>9.498411991848705</v>
      </c>
      <c r="K233" s="6">
        <f t="shared" si="60"/>
        <v>0.17</v>
      </c>
      <c r="L233" s="2">
        <f t="shared" si="72"/>
        <v>0</v>
      </c>
      <c r="M233">
        <f t="shared" si="73"/>
        <v>0</v>
      </c>
      <c r="N233">
        <f t="shared" si="61"/>
        <v>0</v>
      </c>
      <c r="O233">
        <f t="shared" si="74"/>
        <v>0</v>
      </c>
      <c r="P233">
        <f t="shared" si="62"/>
        <v>0.11640574576406239</v>
      </c>
      <c r="S233" s="7"/>
      <c r="T233" s="3"/>
      <c r="U233" s="3"/>
      <c r="V233" s="8"/>
      <c r="W233" s="3"/>
      <c r="X233" s="3"/>
      <c r="Y233" s="3"/>
      <c r="Z233" s="3"/>
      <c r="AA233" s="3"/>
      <c r="AB233" s="3"/>
    </row>
    <row r="234" spans="1:28" ht="12.75">
      <c r="A234">
        <f t="shared" si="69"/>
        <v>185.29999999999927</v>
      </c>
      <c r="B234">
        <f t="shared" si="70"/>
        <v>108116.40201681518</v>
      </c>
      <c r="C234">
        <f t="shared" si="63"/>
        <v>-9.49833339246281</v>
      </c>
      <c r="D234">
        <f t="shared" si="71"/>
        <v>31.538127842459403</v>
      </c>
      <c r="E234">
        <f t="shared" si="64"/>
        <v>-50008.725311316615</v>
      </c>
      <c r="F234">
        <f t="shared" si="65"/>
        <v>5264.999999999992</v>
      </c>
      <c r="G234">
        <f t="shared" si="66"/>
        <v>0</v>
      </c>
      <c r="H234">
        <f t="shared" si="59"/>
        <v>0</v>
      </c>
      <c r="I234" s="3">
        <f t="shared" si="67"/>
        <v>0</v>
      </c>
      <c r="J234">
        <f t="shared" si="68"/>
        <v>9.49833339246281</v>
      </c>
      <c r="K234" s="6">
        <f t="shared" si="60"/>
        <v>0.17</v>
      </c>
      <c r="L234" s="2">
        <f t="shared" si="72"/>
        <v>0</v>
      </c>
      <c r="M234">
        <f t="shared" si="73"/>
        <v>0</v>
      </c>
      <c r="N234">
        <f t="shared" si="61"/>
        <v>0</v>
      </c>
      <c r="O234">
        <f t="shared" si="74"/>
        <v>0</v>
      </c>
      <c r="P234">
        <f t="shared" si="62"/>
        <v>0.09268014882147405</v>
      </c>
      <c r="S234" s="7"/>
      <c r="T234" s="3"/>
      <c r="U234" s="3"/>
      <c r="V234" s="8"/>
      <c r="W234" s="3"/>
      <c r="X234" s="3"/>
      <c r="Y234" s="3"/>
      <c r="Z234" s="3"/>
      <c r="AA234" s="3"/>
      <c r="AB234" s="3"/>
    </row>
    <row r="235" spans="1:28" ht="12.75">
      <c r="A235">
        <f t="shared" si="69"/>
        <v>186.14999999999927</v>
      </c>
      <c r="B235">
        <f t="shared" si="70"/>
        <v>108136.34692185548</v>
      </c>
      <c r="C235">
        <f t="shared" si="63"/>
        <v>-9.498274914586801</v>
      </c>
      <c r="D235">
        <f t="shared" si="71"/>
        <v>23.464594165060625</v>
      </c>
      <c r="E235">
        <f t="shared" si="64"/>
        <v>-50008.41742529941</v>
      </c>
      <c r="F235">
        <f t="shared" si="65"/>
        <v>5264.999999999992</v>
      </c>
      <c r="G235">
        <f t="shared" si="66"/>
        <v>0</v>
      </c>
      <c r="H235">
        <f t="shared" si="59"/>
        <v>0</v>
      </c>
      <c r="I235" s="3">
        <f t="shared" si="67"/>
        <v>0</v>
      </c>
      <c r="J235">
        <f t="shared" si="68"/>
        <v>9.498274914586798</v>
      </c>
      <c r="K235" s="6">
        <f t="shared" si="60"/>
        <v>0.17138066275637728</v>
      </c>
      <c r="L235" s="2">
        <f t="shared" si="72"/>
        <v>0</v>
      </c>
      <c r="M235">
        <f t="shared" si="73"/>
        <v>0</v>
      </c>
      <c r="N235">
        <f t="shared" si="61"/>
        <v>0</v>
      </c>
      <c r="O235">
        <f t="shared" si="74"/>
        <v>0</v>
      </c>
      <c r="P235">
        <f t="shared" si="62"/>
        <v>0.06895469794898652</v>
      </c>
      <c r="S235" s="7"/>
      <c r="T235" s="3"/>
      <c r="U235" s="3"/>
      <c r="V235" s="8"/>
      <c r="W235" s="3"/>
      <c r="X235" s="3"/>
      <c r="Y235" s="3"/>
      <c r="Z235" s="3"/>
      <c r="AA235" s="3"/>
      <c r="AB235" s="3"/>
    </row>
    <row r="236" spans="1:28" ht="12.75">
      <c r="A236">
        <f t="shared" si="69"/>
        <v>186.99999999999926</v>
      </c>
      <c r="B236">
        <f t="shared" si="70"/>
        <v>108149.42935098293</v>
      </c>
      <c r="C236">
        <f t="shared" si="63"/>
        <v>-9.498236557581977</v>
      </c>
      <c r="D236">
        <f t="shared" si="71"/>
        <v>15.391093091115945</v>
      </c>
      <c r="E236">
        <f t="shared" si="64"/>
        <v>-50008.215475669036</v>
      </c>
      <c r="F236">
        <f t="shared" si="65"/>
        <v>5264.999999999992</v>
      </c>
      <c r="G236">
        <f t="shared" si="66"/>
        <v>0</v>
      </c>
      <c r="H236">
        <f t="shared" si="59"/>
        <v>0</v>
      </c>
      <c r="I236" s="3">
        <f t="shared" si="67"/>
        <v>0</v>
      </c>
      <c r="J236">
        <f t="shared" si="68"/>
        <v>9.498236557581976</v>
      </c>
      <c r="K236" s="6">
        <f t="shared" si="60"/>
        <v>0.17434633213908934</v>
      </c>
      <c r="L236" s="2">
        <f t="shared" si="72"/>
        <v>0</v>
      </c>
      <c r="M236">
        <f t="shared" si="73"/>
        <v>0</v>
      </c>
      <c r="N236">
        <f t="shared" si="61"/>
        <v>0</v>
      </c>
      <c r="O236">
        <f t="shared" si="74"/>
        <v>0</v>
      </c>
      <c r="P236">
        <f t="shared" si="62"/>
        <v>0.04522934288729009</v>
      </c>
      <c r="S236" s="7"/>
      <c r="T236" s="3"/>
      <c r="U236" s="3"/>
      <c r="V236" s="8"/>
      <c r="W236" s="3"/>
      <c r="X236" s="3"/>
      <c r="Y236" s="3"/>
      <c r="Z236" s="3"/>
      <c r="AA236" s="3"/>
      <c r="AB236" s="3"/>
    </row>
    <row r="237" spans="1:28" ht="12.75">
      <c r="A237">
        <f t="shared" si="69"/>
        <v>187.84999999999926</v>
      </c>
      <c r="B237">
        <f t="shared" si="70"/>
        <v>108155.64931737342</v>
      </c>
      <c r="C237">
        <f t="shared" si="63"/>
        <v>-9.498218321044073</v>
      </c>
      <c r="D237">
        <f t="shared" si="71"/>
        <v>7.317607518228483</v>
      </c>
      <c r="E237">
        <f t="shared" si="64"/>
        <v>-50008.119460296955</v>
      </c>
      <c r="F237">
        <f t="shared" si="65"/>
        <v>5264.999999999992</v>
      </c>
      <c r="G237">
        <f t="shared" si="66"/>
        <v>0</v>
      </c>
      <c r="H237">
        <f t="shared" si="59"/>
        <v>0</v>
      </c>
      <c r="I237" s="3">
        <f t="shared" si="67"/>
        <v>0</v>
      </c>
      <c r="J237">
        <f t="shared" si="68"/>
        <v>9.498218321044071</v>
      </c>
      <c r="K237" s="6">
        <f t="shared" si="60"/>
        <v>0.17731199582774004</v>
      </c>
      <c r="L237" s="2">
        <f t="shared" si="72"/>
        <v>0</v>
      </c>
      <c r="M237">
        <f t="shared" si="73"/>
        <v>0</v>
      </c>
      <c r="N237">
        <f t="shared" si="61"/>
        <v>0</v>
      </c>
      <c r="O237">
        <f t="shared" si="74"/>
        <v>0</v>
      </c>
      <c r="P237">
        <f t="shared" si="62"/>
        <v>0.02150403337808482</v>
      </c>
      <c r="S237" s="7"/>
      <c r="T237" s="3"/>
      <c r="U237" s="3"/>
      <c r="V237" s="8"/>
      <c r="W237" s="3"/>
      <c r="X237" s="3"/>
      <c r="Y237" s="3"/>
      <c r="Z237" s="3"/>
      <c r="AA237" s="3"/>
      <c r="AB237" s="3"/>
    </row>
    <row r="238" spans="1:28" ht="12.75">
      <c r="A238">
        <f t="shared" si="69"/>
        <v>188.69999999999925</v>
      </c>
      <c r="B238">
        <f t="shared" si="70"/>
        <v>108155.00681966594</v>
      </c>
      <c r="C238">
        <f t="shared" si="63"/>
        <v>-9.498220204803234</v>
      </c>
      <c r="D238">
        <f t="shared" si="71"/>
        <v>-0.7558796558542653</v>
      </c>
      <c r="E238">
        <f t="shared" si="64"/>
        <v>-50008.12937828895</v>
      </c>
      <c r="F238">
        <f t="shared" si="65"/>
        <v>5264.999999999992</v>
      </c>
      <c r="G238">
        <f t="shared" si="66"/>
        <v>0</v>
      </c>
      <c r="H238">
        <f t="shared" si="59"/>
        <v>0</v>
      </c>
      <c r="I238" s="3">
        <f t="shared" si="67"/>
        <v>0</v>
      </c>
      <c r="J238">
        <f t="shared" si="68"/>
        <v>9.49822020480323</v>
      </c>
      <c r="K238" s="6">
        <f t="shared" si="60"/>
        <v>0.17972233989543623</v>
      </c>
      <c r="L238" s="2">
        <f t="shared" si="72"/>
        <v>0</v>
      </c>
      <c r="M238">
        <f t="shared" si="73"/>
        <v>0</v>
      </c>
      <c r="N238">
        <f t="shared" si="61"/>
        <v>0</v>
      </c>
      <c r="O238">
        <f t="shared" si="74"/>
        <v>0</v>
      </c>
      <c r="P238">
        <f t="shared" si="62"/>
        <v>-0.0022212808365049378</v>
      </c>
      <c r="S238" s="7"/>
      <c r="T238" s="3"/>
      <c r="U238" s="3"/>
      <c r="V238" s="8"/>
      <c r="W238" s="3"/>
      <c r="X238" s="3"/>
      <c r="Y238" s="3"/>
      <c r="Z238" s="3"/>
      <c r="AA238" s="3"/>
      <c r="AB238" s="3"/>
    </row>
    <row r="239" spans="1:28" ht="12.75">
      <c r="A239">
        <f t="shared" si="69"/>
        <v>189.54999999999924</v>
      </c>
      <c r="B239">
        <f t="shared" si="70"/>
        <v>108147.50184196251</v>
      </c>
      <c r="C239">
        <f t="shared" si="63"/>
        <v>-9.49824220892403</v>
      </c>
      <c r="D239">
        <f t="shared" si="71"/>
        <v>-8.829385533439691</v>
      </c>
      <c r="E239">
        <f t="shared" si="64"/>
        <v>-50008.24522998494</v>
      </c>
      <c r="F239">
        <f t="shared" si="65"/>
        <v>5264.999999999992</v>
      </c>
      <c r="G239">
        <f t="shared" si="66"/>
        <v>0</v>
      </c>
      <c r="H239">
        <f t="shared" si="59"/>
        <v>0</v>
      </c>
      <c r="I239" s="3">
        <f t="shared" si="67"/>
        <v>0</v>
      </c>
      <c r="J239">
        <f t="shared" si="68"/>
        <v>9.49824220892403</v>
      </c>
      <c r="K239" s="6">
        <f t="shared" si="60"/>
        <v>0.1767566687481848</v>
      </c>
      <c r="L239" s="2">
        <f t="shared" si="72"/>
        <v>0</v>
      </c>
      <c r="M239">
        <f t="shared" si="73"/>
        <v>0</v>
      </c>
      <c r="N239">
        <f t="shared" si="61"/>
        <v>0</v>
      </c>
      <c r="O239">
        <f t="shared" si="74"/>
        <v>0</v>
      </c>
      <c r="P239">
        <f t="shared" si="62"/>
        <v>-0.02594665001451612</v>
      </c>
      <c r="S239" s="7"/>
      <c r="T239" s="3"/>
      <c r="U239" s="3"/>
      <c r="V239" s="8"/>
      <c r="W239" s="3"/>
      <c r="X239" s="3"/>
      <c r="Y239" s="3"/>
      <c r="Z239" s="3"/>
      <c r="AA239" s="3"/>
      <c r="AB239" s="3"/>
    </row>
    <row r="240" spans="1:28" ht="12.75">
      <c r="A240">
        <f t="shared" si="69"/>
        <v>190.39999999999924</v>
      </c>
      <c r="B240">
        <f t="shared" si="70"/>
        <v>108133.13435382799</v>
      </c>
      <c r="C240">
        <f t="shared" si="63"/>
        <v>-9.498284333705449</v>
      </c>
      <c r="D240">
        <f t="shared" si="71"/>
        <v>-16.90292721708932</v>
      </c>
      <c r="E240">
        <f t="shared" si="64"/>
        <v>-50008.46701695911</v>
      </c>
      <c r="F240">
        <f t="shared" si="65"/>
        <v>5264.999999999992</v>
      </c>
      <c r="G240">
        <f t="shared" si="66"/>
        <v>0</v>
      </c>
      <c r="H240">
        <f t="shared" si="59"/>
        <v>0</v>
      </c>
      <c r="I240" s="3">
        <f t="shared" si="67"/>
        <v>0</v>
      </c>
      <c r="J240">
        <f t="shared" si="68"/>
        <v>9.498284333705449</v>
      </c>
      <c r="K240" s="6">
        <f t="shared" si="60"/>
        <v>0.17379098444815774</v>
      </c>
      <c r="L240" s="2">
        <f t="shared" si="72"/>
        <v>0</v>
      </c>
      <c r="M240">
        <f t="shared" si="73"/>
        <v>0</v>
      </c>
      <c r="N240">
        <f t="shared" si="61"/>
        <v>0</v>
      </c>
      <c r="O240">
        <f t="shared" si="74"/>
        <v>0</v>
      </c>
      <c r="P240">
        <f t="shared" si="62"/>
        <v>-0.04967212441473249</v>
      </c>
      <c r="S240" s="7"/>
      <c r="T240" s="3"/>
      <c r="U240" s="3"/>
      <c r="V240" s="8"/>
      <c r="W240" s="3"/>
      <c r="X240" s="3"/>
      <c r="Y240" s="3"/>
      <c r="Z240" s="3"/>
      <c r="AA240" s="3"/>
      <c r="AB240" s="3"/>
    </row>
    <row r="241" spans="1:28" ht="12.75">
      <c r="A241">
        <f t="shared" si="69"/>
        <v>191.24999999999923</v>
      </c>
      <c r="B241">
        <f t="shared" si="70"/>
        <v>108111.90431028964</v>
      </c>
      <c r="C241">
        <f t="shared" si="63"/>
        <v>-9.498346579680916</v>
      </c>
      <c r="D241">
        <f t="shared" si="71"/>
        <v>-24.9765218098181</v>
      </c>
      <c r="E241">
        <f t="shared" si="64"/>
        <v>-50008.79474201993</v>
      </c>
      <c r="F241">
        <f t="shared" si="65"/>
        <v>5264.999999999992</v>
      </c>
      <c r="G241">
        <f t="shared" si="66"/>
        <v>0</v>
      </c>
      <c r="H241">
        <f t="shared" si="59"/>
        <v>0</v>
      </c>
      <c r="I241" s="3">
        <f t="shared" si="67"/>
        <v>0</v>
      </c>
      <c r="J241">
        <f t="shared" si="68"/>
        <v>9.498346579680913</v>
      </c>
      <c r="K241" s="6">
        <f t="shared" si="60"/>
        <v>0.1708252807128405</v>
      </c>
      <c r="L241" s="2">
        <f t="shared" si="72"/>
        <v>0</v>
      </c>
      <c r="M241">
        <f t="shared" si="73"/>
        <v>0</v>
      </c>
      <c r="N241">
        <f t="shared" si="61"/>
        <v>0</v>
      </c>
      <c r="O241">
        <f t="shared" si="74"/>
        <v>0</v>
      </c>
      <c r="P241">
        <f t="shared" si="62"/>
        <v>-0.07339775429727026</v>
      </c>
      <c r="S241" s="7"/>
      <c r="T241" s="3"/>
      <c r="U241" s="3"/>
      <c r="V241" s="8"/>
      <c r="W241" s="3"/>
      <c r="X241" s="3"/>
      <c r="Y241" s="3"/>
      <c r="Z241" s="3"/>
      <c r="AA241" s="3"/>
      <c r="AB241" s="3"/>
    </row>
    <row r="242" spans="1:28" ht="12.75">
      <c r="A242">
        <f t="shared" si="69"/>
        <v>192.09999999999923</v>
      </c>
      <c r="B242">
        <f t="shared" si="70"/>
        <v>108083.81165183664</v>
      </c>
      <c r="C242">
        <f t="shared" si="63"/>
        <v>-9.498428947618288</v>
      </c>
      <c r="D242">
        <f t="shared" si="71"/>
        <v>-33.050186415293645</v>
      </c>
      <c r="E242">
        <f t="shared" si="64"/>
        <v>-50009.22840921021</v>
      </c>
      <c r="F242">
        <f t="shared" si="65"/>
        <v>5264.999999999992</v>
      </c>
      <c r="G242">
        <f t="shared" si="66"/>
        <v>0</v>
      </c>
      <c r="H242">
        <f t="shared" si="59"/>
        <v>0</v>
      </c>
      <c r="I242" s="3">
        <f t="shared" si="67"/>
        <v>0</v>
      </c>
      <c r="J242">
        <f t="shared" si="68"/>
        <v>9.498428947618285</v>
      </c>
      <c r="K242" s="6">
        <f t="shared" si="60"/>
        <v>0.17</v>
      </c>
      <c r="L242" s="2">
        <f t="shared" si="72"/>
        <v>0</v>
      </c>
      <c r="M242">
        <f t="shared" si="73"/>
        <v>0</v>
      </c>
      <c r="N242">
        <f t="shared" si="61"/>
        <v>0</v>
      </c>
      <c r="O242">
        <f t="shared" si="74"/>
        <v>0</v>
      </c>
      <c r="P242">
        <f t="shared" si="62"/>
        <v>-0.09712358992416363</v>
      </c>
      <c r="S242" s="7"/>
      <c r="T242" s="3"/>
      <c r="U242" s="3"/>
      <c r="V242" s="8"/>
      <c r="W242" s="3"/>
      <c r="X242" s="3"/>
      <c r="Y242" s="3"/>
      <c r="Z242" s="3"/>
      <c r="AA242" s="3"/>
      <c r="AB242" s="3"/>
    </row>
    <row r="243" spans="1:28" ht="12.75">
      <c r="A243">
        <f t="shared" si="69"/>
        <v>192.94999999999922</v>
      </c>
      <c r="B243">
        <f t="shared" si="70"/>
        <v>108048.85630441931</v>
      </c>
      <c r="C243">
        <f t="shared" si="63"/>
        <v>-9.4985314385199</v>
      </c>
      <c r="D243">
        <f t="shared" si="71"/>
        <v>-41.123938138035555</v>
      </c>
      <c r="E243">
        <f t="shared" si="64"/>
        <v>-50009.768023807184</v>
      </c>
      <c r="F243">
        <f t="shared" si="65"/>
        <v>5264.999999999992</v>
      </c>
      <c r="G243">
        <f t="shared" si="66"/>
        <v>0</v>
      </c>
      <c r="H243">
        <f t="shared" si="59"/>
        <v>0</v>
      </c>
      <c r="I243" s="3">
        <f t="shared" si="67"/>
        <v>0</v>
      </c>
      <c r="J243">
        <f t="shared" si="68"/>
        <v>9.498531438519898</v>
      </c>
      <c r="K243" s="6">
        <f t="shared" si="60"/>
        <v>0.17</v>
      </c>
      <c r="L243" s="2">
        <f t="shared" si="72"/>
        <v>0</v>
      </c>
      <c r="M243">
        <f t="shared" si="73"/>
        <v>0</v>
      </c>
      <c r="N243">
        <f t="shared" si="61"/>
        <v>0</v>
      </c>
      <c r="O243">
        <f t="shared" si="74"/>
        <v>0</v>
      </c>
      <c r="P243">
        <f t="shared" si="62"/>
        <v>-0.12084968155995049</v>
      </c>
      <c r="S243" s="7"/>
      <c r="T243" s="3"/>
      <c r="U243" s="3"/>
      <c r="V243" s="8"/>
      <c r="W243" s="3"/>
      <c r="X243" s="3"/>
      <c r="Y243" s="3"/>
      <c r="Z243" s="3"/>
      <c r="AA243" s="3"/>
      <c r="AB243" s="3"/>
    </row>
    <row r="244" spans="1:28" ht="12.75">
      <c r="A244">
        <f t="shared" si="69"/>
        <v>193.79999999999922</v>
      </c>
      <c r="B244">
        <f t="shared" si="70"/>
        <v>108007.03817944824</v>
      </c>
      <c r="C244">
        <f t="shared" si="63"/>
        <v>-9.498654053622575</v>
      </c>
      <c r="D244">
        <f t="shared" si="71"/>
        <v>-49.197794083614745</v>
      </c>
      <c r="E244">
        <f t="shared" si="64"/>
        <v>-50010.41359232278</v>
      </c>
      <c r="F244">
        <f t="shared" si="65"/>
        <v>5264.999999999992</v>
      </c>
      <c r="G244">
        <f t="shared" si="66"/>
        <v>0</v>
      </c>
      <c r="H244">
        <f t="shared" si="59"/>
        <v>0</v>
      </c>
      <c r="I244" s="3">
        <f t="shared" si="67"/>
        <v>0</v>
      </c>
      <c r="J244">
        <f t="shared" si="68"/>
        <v>9.498654053622575</v>
      </c>
      <c r="K244" s="6">
        <f t="shared" si="60"/>
        <v>0.17</v>
      </c>
      <c r="L244" s="2">
        <f t="shared" si="72"/>
        <v>0</v>
      </c>
      <c r="M244">
        <f t="shared" si="73"/>
        <v>0</v>
      </c>
      <c r="N244">
        <f t="shared" si="61"/>
        <v>0</v>
      </c>
      <c r="O244">
        <f t="shared" si="74"/>
        <v>0</v>
      </c>
      <c r="P244">
        <f t="shared" si="62"/>
        <v>-0.1445760794722582</v>
      </c>
      <c r="S244" s="7"/>
      <c r="T244" s="3"/>
      <c r="U244" s="3"/>
      <c r="V244" s="8"/>
      <c r="W244" s="3"/>
      <c r="X244" s="3"/>
      <c r="Y244" s="3"/>
      <c r="Z244" s="3"/>
      <c r="AA244" s="3"/>
      <c r="AB244" s="3"/>
    </row>
    <row r="245" spans="1:28" ht="12.75">
      <c r="A245">
        <f t="shared" si="69"/>
        <v>194.6499999999992</v>
      </c>
      <c r="B245">
        <f t="shared" si="70"/>
        <v>107958.3571737932</v>
      </c>
      <c r="C245">
        <f t="shared" si="63"/>
        <v>-9.49879679439768</v>
      </c>
      <c r="D245">
        <f t="shared" si="71"/>
        <v>-57.271771358852774</v>
      </c>
      <c r="E245">
        <f t="shared" si="64"/>
        <v>-50011.1651225037</v>
      </c>
      <c r="F245">
        <f t="shared" si="65"/>
        <v>5264.999999999992</v>
      </c>
      <c r="G245">
        <f t="shared" si="66"/>
        <v>0</v>
      </c>
      <c r="H245">
        <f t="shared" si="59"/>
        <v>0</v>
      </c>
      <c r="I245" s="3">
        <f t="shared" si="67"/>
        <v>0</v>
      </c>
      <c r="J245">
        <f t="shared" si="68"/>
        <v>9.498796794397679</v>
      </c>
      <c r="K245" s="6">
        <f t="shared" si="60"/>
        <v>0.17</v>
      </c>
      <c r="L245" s="2">
        <f t="shared" si="72"/>
        <v>0</v>
      </c>
      <c r="M245">
        <f t="shared" si="73"/>
        <v>0</v>
      </c>
      <c r="N245">
        <f t="shared" si="61"/>
        <v>0</v>
      </c>
      <c r="O245">
        <f t="shared" si="74"/>
        <v>0</v>
      </c>
      <c r="P245">
        <f t="shared" si="62"/>
        <v>-0.16830283393238935</v>
      </c>
      <c r="S245" s="7"/>
      <c r="T245" s="3"/>
      <c r="U245" s="3"/>
      <c r="V245" s="8"/>
      <c r="W245" s="3"/>
      <c r="X245" s="3"/>
      <c r="Y245" s="3"/>
      <c r="Z245" s="3"/>
      <c r="AA245" s="3"/>
      <c r="AB245" s="3"/>
    </row>
    <row r="246" spans="1:28" ht="12.75">
      <c r="A246">
        <f t="shared" si="69"/>
        <v>195.4999999999992</v>
      </c>
      <c r="B246">
        <f t="shared" si="70"/>
        <v>107902.81316978199</v>
      </c>
      <c r="C246">
        <f t="shared" si="63"/>
        <v>-9.498959662551144</v>
      </c>
      <c r="D246">
        <f t="shared" si="71"/>
        <v>-65.34588707202124</v>
      </c>
      <c r="E246">
        <f t="shared" si="64"/>
        <v>-50012.022623331686</v>
      </c>
      <c r="F246">
        <f t="shared" si="65"/>
        <v>5264.999999999992</v>
      </c>
      <c r="G246">
        <f t="shared" si="66"/>
        <v>0</v>
      </c>
      <c r="H246">
        <f t="shared" si="59"/>
        <v>0</v>
      </c>
      <c r="I246" s="3">
        <f t="shared" si="67"/>
        <v>0</v>
      </c>
      <c r="J246">
        <f t="shared" si="68"/>
        <v>9.498959662551142</v>
      </c>
      <c r="K246" s="6">
        <f t="shared" si="60"/>
        <v>0.17</v>
      </c>
      <c r="L246" s="2">
        <f t="shared" si="72"/>
        <v>0</v>
      </c>
      <c r="M246">
        <f t="shared" si="73"/>
        <v>0</v>
      </c>
      <c r="N246">
        <f t="shared" si="61"/>
        <v>0</v>
      </c>
      <c r="O246">
        <f t="shared" si="74"/>
        <v>0</v>
      </c>
      <c r="P246">
        <f t="shared" si="62"/>
        <v>-0.19202999521590772</v>
      </c>
      <c r="S246" s="7"/>
      <c r="T246" s="3"/>
      <c r="U246" s="3"/>
      <c r="V246" s="8"/>
      <c r="W246" s="3"/>
      <c r="X246" s="3"/>
      <c r="Y246" s="3"/>
      <c r="Z246" s="3"/>
      <c r="AA246" s="3"/>
      <c r="AB246" s="3"/>
    </row>
    <row r="247" spans="1:28" ht="12.75">
      <c r="A247">
        <f t="shared" si="69"/>
        <v>196.3499999999992</v>
      </c>
      <c r="B247">
        <f t="shared" si="70"/>
        <v>107840.4060351989</v>
      </c>
      <c r="C247">
        <f t="shared" si="63"/>
        <v>-9.499142660023526</v>
      </c>
      <c r="D247">
        <f t="shared" si="71"/>
        <v>-73.42015833304124</v>
      </c>
      <c r="E247">
        <f t="shared" si="64"/>
        <v>-50012.98610502377</v>
      </c>
      <c r="F247">
        <f t="shared" si="65"/>
        <v>5264.999999999992</v>
      </c>
      <c r="G247">
        <f t="shared" si="66"/>
        <v>0</v>
      </c>
      <c r="H247">
        <f t="shared" si="59"/>
        <v>0</v>
      </c>
      <c r="I247" s="3">
        <f t="shared" si="67"/>
        <v>0</v>
      </c>
      <c r="J247">
        <f t="shared" si="68"/>
        <v>9.499142660023523</v>
      </c>
      <c r="K247" s="6">
        <f t="shared" si="60"/>
        <v>0.17</v>
      </c>
      <c r="L247" s="2">
        <f t="shared" si="72"/>
        <v>0</v>
      </c>
      <c r="M247">
        <f t="shared" si="73"/>
        <v>0</v>
      </c>
      <c r="N247">
        <f t="shared" si="61"/>
        <v>0</v>
      </c>
      <c r="O247">
        <f t="shared" si="74"/>
        <v>0</v>
      </c>
      <c r="P247">
        <f t="shared" si="62"/>
        <v>-0.21575761360322443</v>
      </c>
      <c r="S247" s="7"/>
      <c r="T247" s="3"/>
      <c r="U247" s="3"/>
      <c r="V247" s="8"/>
      <c r="W247" s="3"/>
      <c r="X247" s="3"/>
      <c r="Y247" s="3"/>
      <c r="Z247" s="3"/>
      <c r="AA247" s="3"/>
      <c r="AB247" s="3"/>
    </row>
    <row r="248" spans="1:28" ht="12.75">
      <c r="A248">
        <f t="shared" si="69"/>
        <v>197.1999999999992</v>
      </c>
      <c r="B248">
        <f t="shared" si="70"/>
        <v>107771.13562328328</v>
      </c>
      <c r="C248">
        <f t="shared" si="63"/>
        <v>-9.499345788990059</v>
      </c>
      <c r="D248">
        <f t="shared" si="71"/>
        <v>-81.49460225368279</v>
      </c>
      <c r="E248">
        <f t="shared" si="64"/>
        <v>-50014.05557903258</v>
      </c>
      <c r="F248">
        <f t="shared" si="65"/>
        <v>5264.999999999992</v>
      </c>
      <c r="G248">
        <f t="shared" si="66"/>
        <v>0</v>
      </c>
      <c r="H248">
        <f t="shared" si="59"/>
        <v>0</v>
      </c>
      <c r="I248" s="3">
        <f t="shared" si="67"/>
        <v>0</v>
      </c>
      <c r="J248">
        <f t="shared" si="68"/>
        <v>9.499345788990055</v>
      </c>
      <c r="K248" s="6">
        <f t="shared" si="60"/>
        <v>0.17</v>
      </c>
      <c r="L248" s="2">
        <f t="shared" si="72"/>
        <v>0</v>
      </c>
      <c r="M248">
        <f t="shared" si="73"/>
        <v>0</v>
      </c>
      <c r="N248">
        <f t="shared" si="61"/>
        <v>0</v>
      </c>
      <c r="O248">
        <f t="shared" si="74"/>
        <v>0</v>
      </c>
      <c r="P248">
        <f t="shared" si="62"/>
        <v>-0.23948573938018392</v>
      </c>
      <c r="S248" s="7"/>
      <c r="T248" s="3"/>
      <c r="U248" s="3"/>
      <c r="V248" s="8"/>
      <c r="W248" s="3"/>
      <c r="X248" s="3"/>
      <c r="Y248" s="3"/>
      <c r="Z248" s="3"/>
      <c r="AA248" s="3"/>
      <c r="AB248" s="3"/>
    </row>
    <row r="249" spans="1:28" ht="12.75">
      <c r="A249">
        <f t="shared" si="69"/>
        <v>198.0499999999992</v>
      </c>
      <c r="B249">
        <f t="shared" si="70"/>
        <v>107695.00177272767</v>
      </c>
      <c r="C249">
        <f t="shared" si="63"/>
        <v>-9.49956905186072</v>
      </c>
      <c r="D249">
        <f t="shared" si="71"/>
        <v>-89.5692359477644</v>
      </c>
      <c r="E249">
        <f t="shared" si="64"/>
        <v>-50015.2310580466</v>
      </c>
      <c r="F249">
        <f t="shared" si="65"/>
        <v>5264.999999999992</v>
      </c>
      <c r="G249">
        <f t="shared" si="66"/>
        <v>0</v>
      </c>
      <c r="H249">
        <f t="shared" si="59"/>
        <v>0</v>
      </c>
      <c r="I249" s="3">
        <f t="shared" si="67"/>
        <v>0</v>
      </c>
      <c r="J249">
        <f t="shared" si="68"/>
        <v>9.499569051860718</v>
      </c>
      <c r="K249" s="6">
        <f t="shared" si="60"/>
        <v>0.17</v>
      </c>
      <c r="L249" s="2">
        <f t="shared" si="72"/>
        <v>0</v>
      </c>
      <c r="M249">
        <f t="shared" si="73"/>
        <v>0</v>
      </c>
      <c r="N249">
        <f t="shared" si="61"/>
        <v>0</v>
      </c>
      <c r="O249">
        <f t="shared" si="74"/>
        <v>0</v>
      </c>
      <c r="P249">
        <f t="shared" si="62"/>
        <v>-0.26321442283865054</v>
      </c>
      <c r="S249" s="7"/>
      <c r="T249" s="3"/>
      <c r="U249" s="3"/>
      <c r="V249" s="8"/>
      <c r="W249" s="3"/>
      <c r="X249" s="3"/>
      <c r="Y249" s="3"/>
      <c r="Z249" s="3"/>
      <c r="AA249" s="3"/>
      <c r="AB249" s="3"/>
    </row>
    <row r="250" spans="1:28" ht="12.75">
      <c r="A250">
        <f t="shared" si="69"/>
        <v>198.89999999999918</v>
      </c>
      <c r="B250">
        <f t="shared" si="70"/>
        <v>107612.00430767602</v>
      </c>
      <c r="C250">
        <f t="shared" si="63"/>
        <v>-9.499812451280292</v>
      </c>
      <c r="D250">
        <f t="shared" si="71"/>
        <v>-97.64407653135265</v>
      </c>
      <c r="E250">
        <f t="shared" si="64"/>
        <v>-50016.51255599065</v>
      </c>
      <c r="F250">
        <f t="shared" si="65"/>
        <v>5264.999999999992</v>
      </c>
      <c r="G250">
        <f t="shared" si="66"/>
        <v>0</v>
      </c>
      <c r="H250">
        <f t="shared" si="59"/>
        <v>0</v>
      </c>
      <c r="I250" s="3">
        <f t="shared" si="67"/>
        <v>0</v>
      </c>
      <c r="J250">
        <f t="shared" si="68"/>
        <v>9.49981245128029</v>
      </c>
      <c r="K250" s="6">
        <f t="shared" si="60"/>
        <v>0.17</v>
      </c>
      <c r="L250" s="2">
        <f t="shared" si="72"/>
        <v>0</v>
      </c>
      <c r="M250">
        <f t="shared" si="73"/>
        <v>0</v>
      </c>
      <c r="N250">
        <f t="shared" si="61"/>
        <v>0</v>
      </c>
      <c r="O250">
        <f t="shared" si="74"/>
        <v>0</v>
      </c>
      <c r="P250">
        <f t="shared" si="62"/>
        <v>-0.286943714277095</v>
      </c>
      <c r="S250" s="7"/>
      <c r="T250" s="3"/>
      <c r="U250" s="3"/>
      <c r="V250" s="8"/>
      <c r="W250" s="3"/>
      <c r="X250" s="3"/>
      <c r="Y250" s="3"/>
      <c r="Z250" s="3"/>
      <c r="AA250" s="3"/>
      <c r="AB250" s="3"/>
    </row>
    <row r="251" spans="1:28" ht="12.75">
      <c r="A251">
        <f t="shared" si="69"/>
        <v>199.74999999999918</v>
      </c>
      <c r="B251">
        <f t="shared" si="70"/>
        <v>107522.1430377215</v>
      </c>
      <c r="C251">
        <f t="shared" si="63"/>
        <v>-9.50007599012844</v>
      </c>
      <c r="D251">
        <f t="shared" si="71"/>
        <v>-105.71914112296183</v>
      </c>
      <c r="E251">
        <f t="shared" si="64"/>
        <v>-50017.90008802615</v>
      </c>
      <c r="F251">
        <f t="shared" si="65"/>
        <v>5264.999999999992</v>
      </c>
      <c r="G251">
        <f t="shared" si="66"/>
        <v>0</v>
      </c>
      <c r="H251">
        <f t="shared" si="59"/>
        <v>0</v>
      </c>
      <c r="I251" s="3">
        <f t="shared" si="67"/>
        <v>0</v>
      </c>
      <c r="J251">
        <f t="shared" si="68"/>
        <v>9.500075990128439</v>
      </c>
      <c r="K251" s="6">
        <f t="shared" si="60"/>
        <v>0.17</v>
      </c>
      <c r="L251" s="2">
        <f t="shared" si="72"/>
        <v>0</v>
      </c>
      <c r="M251">
        <f t="shared" si="73"/>
        <v>0</v>
      </c>
      <c r="N251">
        <f t="shared" si="61"/>
        <v>0</v>
      </c>
      <c r="O251">
        <f t="shared" si="74"/>
        <v>0</v>
      </c>
      <c r="P251">
        <f t="shared" si="62"/>
        <v>-0.31067366400118085</v>
      </c>
      <c r="S251" s="7"/>
      <c r="T251" s="3"/>
      <c r="U251" s="3"/>
      <c r="V251" s="8"/>
      <c r="W251" s="3"/>
      <c r="X251" s="3"/>
      <c r="Y251" s="3"/>
      <c r="Z251" s="3"/>
      <c r="AA251" s="3"/>
      <c r="AB251" s="3"/>
    </row>
    <row r="252" spans="1:28" ht="12.75">
      <c r="A252">
        <f t="shared" si="69"/>
        <v>200.59999999999917</v>
      </c>
      <c r="B252">
        <f t="shared" si="70"/>
        <v>107425.4177579043</v>
      </c>
      <c r="C252">
        <f t="shared" si="63"/>
        <v>-9.500359671519803</v>
      </c>
      <c r="D252">
        <f t="shared" si="71"/>
        <v>-113.79444684375366</v>
      </c>
      <c r="E252">
        <f t="shared" si="64"/>
        <v>-50019.393670551675</v>
      </c>
      <c r="F252">
        <f t="shared" si="65"/>
        <v>5264.999999999992</v>
      </c>
      <c r="G252">
        <f t="shared" si="66"/>
        <v>0</v>
      </c>
      <c r="H252">
        <f t="shared" si="59"/>
        <v>0</v>
      </c>
      <c r="I252" s="3">
        <f t="shared" si="67"/>
        <v>0</v>
      </c>
      <c r="J252">
        <f t="shared" si="68"/>
        <v>9.500359671519801</v>
      </c>
      <c r="K252" s="6">
        <f t="shared" si="60"/>
        <v>0.17</v>
      </c>
      <c r="L252" s="2">
        <f t="shared" si="72"/>
        <v>0</v>
      </c>
      <c r="M252">
        <f t="shared" si="73"/>
        <v>0</v>
      </c>
      <c r="N252">
        <f t="shared" si="61"/>
        <v>0</v>
      </c>
      <c r="O252">
        <f t="shared" si="74"/>
        <v>0</v>
      </c>
      <c r="P252">
        <f t="shared" si="62"/>
        <v>-0.33440432232435174</v>
      </c>
      <c r="S252" s="7"/>
      <c r="T252" s="3"/>
      <c r="U252" s="3"/>
      <c r="V252" s="8"/>
      <c r="W252" s="3"/>
      <c r="X252" s="3"/>
      <c r="Y252" s="3"/>
      <c r="Z252" s="3"/>
      <c r="AA252" s="3"/>
      <c r="AB252" s="3"/>
    </row>
    <row r="253" spans="1:28" ht="12.75">
      <c r="A253">
        <f t="shared" si="69"/>
        <v>201.44999999999916</v>
      </c>
      <c r="B253">
        <f t="shared" si="70"/>
        <v>107321.82824870922</v>
      </c>
      <c r="C253">
        <f t="shared" si="63"/>
        <v>-9.500663498804062</v>
      </c>
      <c r="D253">
        <f t="shared" si="71"/>
        <v>-121.87001081773711</v>
      </c>
      <c r="E253">
        <f t="shared" si="64"/>
        <v>-50020.99332120329</v>
      </c>
      <c r="F253">
        <f t="shared" si="65"/>
        <v>5264.999999999992</v>
      </c>
      <c r="G253">
        <f t="shared" si="66"/>
        <v>0</v>
      </c>
      <c r="H253">
        <f t="shared" si="59"/>
        <v>0</v>
      </c>
      <c r="I253" s="3">
        <f t="shared" si="67"/>
        <v>0</v>
      </c>
      <c r="J253">
        <f t="shared" si="68"/>
        <v>9.500663498804059</v>
      </c>
      <c r="K253" s="6">
        <f t="shared" si="60"/>
        <v>0.17</v>
      </c>
      <c r="L253" s="2">
        <f t="shared" si="72"/>
        <v>0</v>
      </c>
      <c r="M253">
        <f t="shared" si="73"/>
        <v>0</v>
      </c>
      <c r="N253">
        <f t="shared" si="61"/>
        <v>0</v>
      </c>
      <c r="O253">
        <f t="shared" si="74"/>
        <v>0</v>
      </c>
      <c r="P253">
        <f t="shared" si="62"/>
        <v>-0.35813573956841843</v>
      </c>
      <c r="S253" s="7"/>
      <c r="T253" s="3"/>
      <c r="U253" s="3"/>
      <c r="V253" s="8"/>
      <c r="W253" s="3"/>
      <c r="X253" s="3"/>
      <c r="Y253" s="3"/>
      <c r="Z253" s="3"/>
      <c r="AA253" s="3"/>
      <c r="AB253" s="3"/>
    </row>
    <row r="254" spans="1:28" ht="12.75">
      <c r="A254">
        <f t="shared" si="69"/>
        <v>202.29999999999916</v>
      </c>
      <c r="B254">
        <f t="shared" si="70"/>
        <v>107211.37427606304</v>
      </c>
      <c r="C254">
        <f t="shared" si="63"/>
        <v>-9.500987475566058</v>
      </c>
      <c r="D254">
        <f t="shared" si="71"/>
        <v>-129.94585017196826</v>
      </c>
      <c r="E254">
        <f t="shared" si="64"/>
        <v>-50022.6990588552</v>
      </c>
      <c r="F254">
        <f t="shared" si="65"/>
        <v>5264.999999999992</v>
      </c>
      <c r="G254">
        <f t="shared" si="66"/>
        <v>0</v>
      </c>
      <c r="H254">
        <f t="shared" si="59"/>
        <v>0</v>
      </c>
      <c r="I254" s="3">
        <f t="shared" si="67"/>
        <v>0</v>
      </c>
      <c r="J254">
        <f t="shared" si="68"/>
        <v>9.50098747556605</v>
      </c>
      <c r="K254" s="6">
        <f t="shared" si="60"/>
        <v>0.17</v>
      </c>
      <c r="L254" s="2">
        <f t="shared" si="72"/>
        <v>0</v>
      </c>
      <c r="M254">
        <f t="shared" si="73"/>
        <v>0</v>
      </c>
      <c r="N254">
        <f t="shared" si="61"/>
        <v>0</v>
      </c>
      <c r="O254">
        <f t="shared" si="74"/>
        <v>0</v>
      </c>
      <c r="P254">
        <f t="shared" si="62"/>
        <v>-0.381867966064146</v>
      </c>
      <c r="S254" s="7"/>
      <c r="T254" s="3"/>
      <c r="U254" s="3"/>
      <c r="V254" s="8"/>
      <c r="W254" s="3"/>
      <c r="X254" s="3"/>
      <c r="Y254" s="3"/>
      <c r="Z254" s="3"/>
      <c r="AA254" s="3"/>
      <c r="AB254" s="3"/>
    </row>
    <row r="255" spans="1:28" ht="12.75">
      <c r="A255">
        <f t="shared" si="69"/>
        <v>203.14999999999915</v>
      </c>
      <c r="B255">
        <f t="shared" si="70"/>
        <v>107094.0555913318</v>
      </c>
      <c r="C255">
        <f t="shared" si="63"/>
        <v>-9.501331605625868</v>
      </c>
      <c r="D255">
        <f t="shared" si="71"/>
        <v>-138.02198203675025</v>
      </c>
      <c r="E255">
        <f t="shared" si="64"/>
        <v>-50024.510903620096</v>
      </c>
      <c r="F255">
        <f t="shared" si="65"/>
        <v>5264.999999999992</v>
      </c>
      <c r="G255">
        <f t="shared" si="66"/>
        <v>0</v>
      </c>
      <c r="H255">
        <f t="shared" si="59"/>
        <v>0</v>
      </c>
      <c r="I255" s="3">
        <f t="shared" si="67"/>
        <v>0</v>
      </c>
      <c r="J255">
        <f t="shared" si="68"/>
        <v>9.501331605625865</v>
      </c>
      <c r="K255" s="6">
        <f t="shared" si="60"/>
        <v>0.17</v>
      </c>
      <c r="L255" s="2">
        <f t="shared" si="72"/>
        <v>0</v>
      </c>
      <c r="M255">
        <f t="shared" si="73"/>
        <v>0</v>
      </c>
      <c r="N255">
        <f t="shared" si="61"/>
        <v>0</v>
      </c>
      <c r="O255">
        <f t="shared" si="74"/>
        <v>0</v>
      </c>
      <c r="P255">
        <f t="shared" si="62"/>
        <v>-0.4056010521518418</v>
      </c>
      <c r="S255" s="7"/>
      <c r="T255" s="3"/>
      <c r="U255" s="3"/>
      <c r="V255" s="8"/>
      <c r="W255" s="3"/>
      <c r="X255" s="3"/>
      <c r="Y255" s="3"/>
      <c r="Z255" s="3"/>
      <c r="AA255" s="3"/>
      <c r="AB255" s="3"/>
    </row>
    <row r="256" spans="1:28" ht="12.75">
      <c r="A256">
        <f t="shared" si="69"/>
        <v>203.99999999999915</v>
      </c>
      <c r="B256">
        <f t="shared" si="70"/>
        <v>106969.87193131783</v>
      </c>
      <c r="C256">
        <f t="shared" si="63"/>
        <v>-9.501695893038947</v>
      </c>
      <c r="D256">
        <f t="shared" si="71"/>
        <v>-146.09842354583336</v>
      </c>
      <c r="E256">
        <f t="shared" si="64"/>
        <v>-50026.428876849954</v>
      </c>
      <c r="F256">
        <f t="shared" si="65"/>
        <v>5264.999999999992</v>
      </c>
      <c r="G256">
        <f t="shared" si="66"/>
        <v>0</v>
      </c>
      <c r="H256">
        <f t="shared" si="59"/>
        <v>0</v>
      </c>
      <c r="I256" s="3">
        <f t="shared" si="67"/>
        <v>0</v>
      </c>
      <c r="J256">
        <f t="shared" si="68"/>
        <v>9.501695893038942</v>
      </c>
      <c r="K256" s="6">
        <f t="shared" si="60"/>
        <v>0.17</v>
      </c>
      <c r="L256" s="2">
        <f t="shared" si="72"/>
        <v>0</v>
      </c>
      <c r="M256">
        <f t="shared" si="73"/>
        <v>0</v>
      </c>
      <c r="N256">
        <f t="shared" si="61"/>
        <v>0</v>
      </c>
      <c r="O256">
        <f t="shared" si="74"/>
        <v>0</v>
      </c>
      <c r="P256">
        <f t="shared" si="62"/>
        <v>-0.4293350481819429</v>
      </c>
      <c r="S256" s="7"/>
      <c r="T256" s="3"/>
      <c r="U256" s="3"/>
      <c r="V256" s="8"/>
      <c r="W256" s="3"/>
      <c r="X256" s="3"/>
      <c r="Y256" s="3"/>
      <c r="Z256" s="3"/>
      <c r="AA256" s="3"/>
      <c r="AB256" s="3"/>
    </row>
    <row r="257" spans="1:28" ht="12.75">
      <c r="A257">
        <f t="shared" si="69"/>
        <v>204.84999999999914</v>
      </c>
      <c r="B257">
        <f t="shared" si="70"/>
        <v>106838.8230182567</v>
      </c>
      <c r="C257">
        <f t="shared" si="63"/>
        <v>-9.502080342096207</v>
      </c>
      <c r="D257">
        <f t="shared" si="71"/>
        <v>-154.17519183661514</v>
      </c>
      <c r="E257">
        <f t="shared" si="64"/>
        <v>-50028.45300113643</v>
      </c>
      <c r="F257">
        <f t="shared" si="65"/>
        <v>5264.999999999992</v>
      </c>
      <c r="G257">
        <f t="shared" si="66"/>
        <v>0</v>
      </c>
      <c r="H257">
        <f t="shared" si="59"/>
        <v>0</v>
      </c>
      <c r="I257" s="3">
        <f t="shared" si="67"/>
        <v>0</v>
      </c>
      <c r="J257">
        <f t="shared" si="68"/>
        <v>9.502080342096203</v>
      </c>
      <c r="K257" s="6">
        <f t="shared" si="60"/>
        <v>0.17</v>
      </c>
      <c r="L257" s="2">
        <f t="shared" si="72"/>
        <v>0</v>
      </c>
      <c r="M257">
        <f t="shared" si="73"/>
        <v>0</v>
      </c>
      <c r="N257">
        <f t="shared" si="61"/>
        <v>0</v>
      </c>
      <c r="O257">
        <f t="shared" si="74"/>
        <v>0</v>
      </c>
      <c r="P257">
        <f t="shared" si="62"/>
        <v>-0.45307000451560475</v>
      </c>
      <c r="S257" s="7"/>
      <c r="T257" s="3"/>
      <c r="U257" s="3"/>
      <c r="V257" s="8"/>
      <c r="W257" s="3"/>
      <c r="X257" s="3"/>
      <c r="Y257" s="3"/>
      <c r="Z257" s="3"/>
      <c r="AA257" s="3"/>
      <c r="AB257" s="3"/>
    </row>
    <row r="258" spans="1:28" ht="12.75">
      <c r="A258">
        <f t="shared" si="69"/>
        <v>205.69999999999914</v>
      </c>
      <c r="B258">
        <f t="shared" si="70"/>
        <v>106700.90855981392</v>
      </c>
      <c r="C258">
        <f t="shared" si="63"/>
        <v>-9.502484957324167</v>
      </c>
      <c r="D258">
        <f t="shared" si="71"/>
        <v>-162.25230405034068</v>
      </c>
      <c r="E258">
        <f t="shared" si="64"/>
        <v>-50030.583300311635</v>
      </c>
      <c r="F258">
        <f t="shared" si="65"/>
        <v>5264.999999999992</v>
      </c>
      <c r="G258">
        <f t="shared" si="66"/>
        <v>0</v>
      </c>
      <c r="H258">
        <f t="shared" si="59"/>
        <v>0</v>
      </c>
      <c r="I258" s="3">
        <f t="shared" si="67"/>
        <v>0</v>
      </c>
      <c r="J258">
        <f t="shared" si="68"/>
        <v>9.502484957324162</v>
      </c>
      <c r="K258" s="6">
        <f t="shared" si="60"/>
        <v>0.17</v>
      </c>
      <c r="L258" s="2">
        <f t="shared" si="72"/>
        <v>0</v>
      </c>
      <c r="M258">
        <f t="shared" si="73"/>
        <v>0</v>
      </c>
      <c r="N258">
        <f t="shared" si="61"/>
        <v>0</v>
      </c>
      <c r="O258">
        <f t="shared" si="74"/>
        <v>0</v>
      </c>
      <c r="P258">
        <f t="shared" si="62"/>
        <v>-0.47680597152528925</v>
      </c>
      <c r="S258" s="7"/>
      <c r="T258" s="3"/>
      <c r="U258" s="3"/>
      <c r="V258" s="8"/>
      <c r="W258" s="3"/>
      <c r="X258" s="3"/>
      <c r="Y258" s="3"/>
      <c r="Z258" s="3"/>
      <c r="AA258" s="3"/>
      <c r="AB258" s="3"/>
    </row>
    <row r="259" spans="1:28" ht="12.75">
      <c r="A259">
        <f t="shared" si="69"/>
        <v>206.54999999999913</v>
      </c>
      <c r="B259">
        <f t="shared" si="70"/>
        <v>106556.12824908146</v>
      </c>
      <c r="C259">
        <f t="shared" si="63"/>
        <v>-9.502909743485063</v>
      </c>
      <c r="D259">
        <f t="shared" si="71"/>
        <v>-170.329777332303</v>
      </c>
      <c r="E259">
        <f t="shared" si="64"/>
        <v>-50032.81979944875</v>
      </c>
      <c r="F259">
        <f t="shared" si="65"/>
        <v>5264.999999999992</v>
      </c>
      <c r="G259">
        <f t="shared" si="66"/>
        <v>0</v>
      </c>
      <c r="H259">
        <f t="shared" si="59"/>
        <v>0</v>
      </c>
      <c r="I259" s="3">
        <f t="shared" si="67"/>
        <v>0</v>
      </c>
      <c r="J259">
        <f t="shared" si="68"/>
        <v>9.502909743485057</v>
      </c>
      <c r="K259" s="6">
        <f t="shared" si="60"/>
        <v>0.17</v>
      </c>
      <c r="L259" s="2">
        <f t="shared" si="72"/>
        <v>0</v>
      </c>
      <c r="M259">
        <f t="shared" si="73"/>
        <v>0</v>
      </c>
      <c r="N259">
        <f t="shared" si="61"/>
        <v>0</v>
      </c>
      <c r="O259">
        <f t="shared" si="74"/>
        <v>0</v>
      </c>
      <c r="P259">
        <f t="shared" si="62"/>
        <v>-0.5005429995953539</v>
      </c>
      <c r="S259" s="7"/>
      <c r="T259" s="3"/>
      <c r="U259" s="3"/>
      <c r="V259" s="8"/>
      <c r="W259" s="3"/>
      <c r="X259" s="3"/>
      <c r="Y259" s="3"/>
      <c r="Z259" s="3"/>
      <c r="AA259" s="3"/>
      <c r="AB259" s="3"/>
    </row>
    <row r="260" spans="1:28" ht="12.75">
      <c r="A260">
        <f t="shared" si="69"/>
        <v>207.39999999999912</v>
      </c>
      <c r="B260">
        <f t="shared" si="70"/>
        <v>106404.48176457423</v>
      </c>
      <c r="C260">
        <f t="shared" si="63"/>
        <v>-9.503354705576987</v>
      </c>
      <c r="D260">
        <f t="shared" si="71"/>
        <v>-178.40762883204343</v>
      </c>
      <c r="E260">
        <f t="shared" si="64"/>
        <v>-50035.16252486273</v>
      </c>
      <c r="F260">
        <f t="shared" si="65"/>
        <v>5264.999999999992</v>
      </c>
      <c r="G260">
        <f t="shared" si="66"/>
        <v>0</v>
      </c>
      <c r="H260">
        <f t="shared" si="59"/>
        <v>0</v>
      </c>
      <c r="I260" s="3">
        <f t="shared" si="67"/>
        <v>0</v>
      </c>
      <c r="J260">
        <f t="shared" si="68"/>
        <v>9.503354705576982</v>
      </c>
      <c r="K260" s="6">
        <f t="shared" si="60"/>
        <v>0.17</v>
      </c>
      <c r="L260" s="2">
        <f t="shared" si="72"/>
        <v>0</v>
      </c>
      <c r="M260">
        <f t="shared" si="73"/>
        <v>0</v>
      </c>
      <c r="N260">
        <f t="shared" si="61"/>
        <v>0</v>
      </c>
      <c r="O260">
        <f t="shared" si="74"/>
        <v>0</v>
      </c>
      <c r="P260">
        <f t="shared" si="62"/>
        <v>-0.5242811391226407</v>
      </c>
      <c r="S260" s="7"/>
      <c r="T260" s="3"/>
      <c r="U260" s="3"/>
      <c r="V260" s="8"/>
      <c r="W260" s="3"/>
      <c r="X260" s="3"/>
      <c r="Y260" s="3"/>
      <c r="Z260" s="3"/>
      <c r="AA260" s="3"/>
      <c r="AB260" s="3"/>
    </row>
    <row r="261" spans="1:28" ht="12.75">
      <c r="A261">
        <f t="shared" si="69"/>
        <v>208.24999999999912</v>
      </c>
      <c r="B261">
        <f t="shared" si="70"/>
        <v>106245.9687702262</v>
      </c>
      <c r="C261">
        <f t="shared" si="63"/>
        <v>-9.50381984883404</v>
      </c>
      <c r="D261">
        <f t="shared" si="71"/>
        <v>-186.48587570355235</v>
      </c>
      <c r="E261">
        <f t="shared" si="64"/>
        <v>-50037.61150411111</v>
      </c>
      <c r="F261">
        <f t="shared" si="65"/>
        <v>5264.999999999992</v>
      </c>
      <c r="G261">
        <f t="shared" si="66"/>
        <v>0</v>
      </c>
      <c r="H261">
        <f t="shared" si="59"/>
        <v>0</v>
      </c>
      <c r="I261" s="3">
        <f t="shared" si="67"/>
        <v>0</v>
      </c>
      <c r="J261">
        <f t="shared" si="68"/>
        <v>9.503819848834034</v>
      </c>
      <c r="K261" s="6">
        <f t="shared" si="60"/>
        <v>0.17</v>
      </c>
      <c r="L261" s="2">
        <f t="shared" si="72"/>
        <v>0</v>
      </c>
      <c r="M261">
        <f t="shared" si="73"/>
        <v>0</v>
      </c>
      <c r="N261">
        <f t="shared" si="61"/>
        <v>0</v>
      </c>
      <c r="O261">
        <f t="shared" si="74"/>
        <v>0</v>
      </c>
      <c r="P261">
        <f t="shared" si="62"/>
        <v>-0.5480204405170659</v>
      </c>
      <c r="S261" s="7"/>
      <c r="T261" s="3"/>
      <c r="U261" s="3"/>
      <c r="V261" s="8"/>
      <c r="W261" s="3"/>
      <c r="X261" s="3"/>
      <c r="Y261" s="3"/>
      <c r="Z261" s="3"/>
      <c r="AA261" s="3"/>
      <c r="AB261" s="3"/>
    </row>
    <row r="262" spans="1:28" ht="12.75">
      <c r="A262">
        <f t="shared" si="69"/>
        <v>209.0999999999991</v>
      </c>
      <c r="B262">
        <f t="shared" si="70"/>
        <v>106080.58891538654</v>
      </c>
      <c r="C262">
        <f t="shared" si="63"/>
        <v>-9.50430517872646</v>
      </c>
      <c r="D262">
        <f t="shared" si="71"/>
        <v>-194.56453510546984</v>
      </c>
      <c r="E262">
        <f t="shared" si="64"/>
        <v>-50040.16676599473</v>
      </c>
      <c r="F262">
        <f t="shared" si="65"/>
        <v>5264.999999999992</v>
      </c>
      <c r="G262">
        <f t="shared" si="66"/>
        <v>0</v>
      </c>
      <c r="H262">
        <f t="shared" si="59"/>
        <v>0</v>
      </c>
      <c r="I262" s="3">
        <f t="shared" si="67"/>
        <v>0</v>
      </c>
      <c r="J262">
        <f t="shared" si="68"/>
        <v>9.504305178726458</v>
      </c>
      <c r="K262" s="6">
        <f t="shared" si="60"/>
        <v>0.17</v>
      </c>
      <c r="L262" s="2">
        <f t="shared" si="72"/>
        <v>0</v>
      </c>
      <c r="M262">
        <f t="shared" si="73"/>
        <v>0</v>
      </c>
      <c r="N262">
        <f t="shared" si="61"/>
        <v>0</v>
      </c>
      <c r="O262">
        <f t="shared" si="74"/>
        <v>0</v>
      </c>
      <c r="P262">
        <f t="shared" si="62"/>
        <v>-0.5717609542022094</v>
      </c>
      <c r="S262" s="7"/>
      <c r="T262" s="3"/>
      <c r="U262" s="3"/>
      <c r="V262" s="8"/>
      <c r="W262" s="3"/>
      <c r="X262" s="3"/>
      <c r="Y262" s="3"/>
      <c r="Z262" s="3"/>
      <c r="AA262" s="3"/>
      <c r="AB262" s="3"/>
    </row>
    <row r="263" spans="1:28" ht="12.75">
      <c r="A263">
        <f t="shared" si="69"/>
        <v>209.9499999999991</v>
      </c>
      <c r="B263">
        <f t="shared" si="70"/>
        <v>105908.34183481545</v>
      </c>
      <c r="C263">
        <f t="shared" si="63"/>
        <v>-9.504810700960798</v>
      </c>
      <c r="D263">
        <f t="shared" si="71"/>
        <v>-202.6436242012865</v>
      </c>
      <c r="E263">
        <f t="shared" si="64"/>
        <v>-50042.82834055851</v>
      </c>
      <c r="F263">
        <f t="shared" si="65"/>
        <v>5264.999999999992</v>
      </c>
      <c r="G263">
        <f t="shared" si="66"/>
        <v>0</v>
      </c>
      <c r="H263">
        <f t="shared" si="59"/>
        <v>0</v>
      </c>
      <c r="I263" s="3">
        <f t="shared" si="67"/>
        <v>0</v>
      </c>
      <c r="J263">
        <f t="shared" si="68"/>
        <v>9.504810700960796</v>
      </c>
      <c r="K263" s="6">
        <f t="shared" si="60"/>
        <v>0.17</v>
      </c>
      <c r="L263" s="2">
        <f t="shared" si="72"/>
        <v>0</v>
      </c>
      <c r="M263">
        <f t="shared" si="73"/>
        <v>0</v>
      </c>
      <c r="N263">
        <f t="shared" si="61"/>
        <v>0</v>
      </c>
      <c r="O263">
        <f t="shared" si="74"/>
        <v>0</v>
      </c>
      <c r="P263">
        <f t="shared" si="62"/>
        <v>-0.5955027306159055</v>
      </c>
      <c r="S263" s="7"/>
      <c r="T263" s="3"/>
      <c r="U263" s="3"/>
      <c r="V263" s="8"/>
      <c r="W263" s="3"/>
      <c r="X263" s="3"/>
      <c r="Y263" s="3"/>
      <c r="Z263" s="3"/>
      <c r="AA263" s="3"/>
      <c r="AB263" s="3"/>
    </row>
    <row r="264" spans="1:28" ht="12.75">
      <c r="A264">
        <f t="shared" si="69"/>
        <v>210.7999999999991</v>
      </c>
      <c r="B264">
        <f t="shared" si="70"/>
        <v>105729.22714867984</v>
      </c>
      <c r="C264">
        <f t="shared" si="63"/>
        <v>-9.505336421480067</v>
      </c>
      <c r="D264">
        <f t="shared" si="71"/>
        <v>-210.72316015954456</v>
      </c>
      <c r="E264">
        <f t="shared" si="64"/>
        <v>-50045.59625909245</v>
      </c>
      <c r="F264">
        <f t="shared" si="65"/>
        <v>5264.999999999992</v>
      </c>
      <c r="G264">
        <f t="shared" si="66"/>
        <v>0</v>
      </c>
      <c r="H264">
        <f t="shared" si="59"/>
        <v>0</v>
      </c>
      <c r="I264" s="3">
        <f t="shared" si="67"/>
        <v>0</v>
      </c>
      <c r="J264">
        <f t="shared" si="68"/>
        <v>9.505336421480061</v>
      </c>
      <c r="K264" s="6">
        <f t="shared" si="60"/>
        <v>0.17</v>
      </c>
      <c r="L264" s="2">
        <f t="shared" si="72"/>
        <v>0</v>
      </c>
      <c r="M264">
        <f t="shared" si="73"/>
        <v>0</v>
      </c>
      <c r="N264">
        <f t="shared" si="61"/>
        <v>0</v>
      </c>
      <c r="O264">
        <f t="shared" si="74"/>
        <v>0</v>
      </c>
      <c r="P264">
        <f t="shared" si="62"/>
        <v>-0.6192458202108335</v>
      </c>
      <c r="S264" s="7"/>
      <c r="T264" s="3"/>
      <c r="U264" s="3"/>
      <c r="V264" s="8"/>
      <c r="W264" s="3"/>
      <c r="X264" s="3"/>
      <c r="Y264" s="3"/>
      <c r="Z264" s="3"/>
      <c r="AA264" s="3"/>
      <c r="AB264" s="3"/>
    </row>
    <row r="265" spans="1:28" ht="12.75">
      <c r="A265">
        <f t="shared" si="69"/>
        <v>211.6499999999991</v>
      </c>
      <c r="B265">
        <f t="shared" si="70"/>
        <v>105543.2444625489</v>
      </c>
      <c r="C265">
        <f t="shared" si="63"/>
        <v>-9.505882346463904</v>
      </c>
      <c r="D265">
        <f t="shared" si="71"/>
        <v>-218.8031601540389</v>
      </c>
      <c r="E265">
        <f t="shared" si="64"/>
        <v>-50048.47055413235</v>
      </c>
      <c r="F265">
        <f t="shared" si="65"/>
        <v>5264.999999999992</v>
      </c>
      <c r="G265">
        <f t="shared" si="66"/>
        <v>0</v>
      </c>
      <c r="H265">
        <f t="shared" si="59"/>
        <v>0</v>
      </c>
      <c r="I265" s="3">
        <f t="shared" si="67"/>
        <v>0</v>
      </c>
      <c r="J265">
        <f t="shared" si="68"/>
        <v>9.505882346463899</v>
      </c>
      <c r="K265" s="6">
        <f t="shared" si="60"/>
        <v>0.17</v>
      </c>
      <c r="L265" s="2">
        <f t="shared" si="72"/>
        <v>0</v>
      </c>
      <c r="M265">
        <f t="shared" si="73"/>
        <v>0</v>
      </c>
      <c r="N265">
        <f t="shared" si="61"/>
        <v>0</v>
      </c>
      <c r="O265">
        <f t="shared" si="74"/>
        <v>0</v>
      </c>
      <c r="P265">
        <f t="shared" si="62"/>
        <v>-0.6429902734551085</v>
      </c>
      <c r="S265" s="7"/>
      <c r="T265" s="3"/>
      <c r="U265" s="3"/>
      <c r="V265" s="8"/>
      <c r="W265" s="3"/>
      <c r="X265" s="3"/>
      <c r="Y265" s="3"/>
      <c r="Z265" s="3"/>
      <c r="AA265" s="3"/>
      <c r="AB265" s="3"/>
    </row>
    <row r="266" spans="1:28" ht="12.75">
      <c r="A266">
        <f t="shared" si="69"/>
        <v>212.4999999999991</v>
      </c>
      <c r="B266">
        <f t="shared" si="70"/>
        <v>105350.39336738948</v>
      </c>
      <c r="C266">
        <f t="shared" si="63"/>
        <v>-9.506448482328766</v>
      </c>
      <c r="D266">
        <f t="shared" si="71"/>
        <v>-226.88364136401833</v>
      </c>
      <c r="E266">
        <f t="shared" si="64"/>
        <v>-50051.451259460846</v>
      </c>
      <c r="F266">
        <f t="shared" si="65"/>
        <v>5264.999999999992</v>
      </c>
      <c r="G266">
        <f t="shared" si="66"/>
        <v>0</v>
      </c>
      <c r="H266">
        <f t="shared" si="59"/>
        <v>0</v>
      </c>
      <c r="I266" s="3">
        <f t="shared" si="67"/>
        <v>0</v>
      </c>
      <c r="J266">
        <f t="shared" si="68"/>
        <v>9.50644848232876</v>
      </c>
      <c r="K266" s="6">
        <f t="shared" si="60"/>
        <v>0.17</v>
      </c>
      <c r="L266" s="2">
        <f t="shared" si="72"/>
        <v>0</v>
      </c>
      <c r="M266">
        <f t="shared" si="73"/>
        <v>0</v>
      </c>
      <c r="N266">
        <f t="shared" si="61"/>
        <v>0</v>
      </c>
      <c r="O266">
        <f t="shared" si="74"/>
        <v>0</v>
      </c>
      <c r="P266">
        <f t="shared" si="62"/>
        <v>-0.6667361408328729</v>
      </c>
      <c r="S266" s="7"/>
      <c r="T266" s="3"/>
      <c r="U266" s="3"/>
      <c r="V266" s="8"/>
      <c r="W266" s="3"/>
      <c r="X266" s="3"/>
      <c r="Y266" s="3"/>
      <c r="Z266" s="3"/>
      <c r="AA266" s="3"/>
      <c r="AB266" s="3"/>
    </row>
    <row r="267" spans="1:28" ht="12.75">
      <c r="A267">
        <f t="shared" si="69"/>
        <v>213.34999999999908</v>
      </c>
      <c r="B267">
        <f t="shared" si="70"/>
        <v>105150.67343956124</v>
      </c>
      <c r="C267">
        <f t="shared" si="63"/>
        <v>-9.50703483572809</v>
      </c>
      <c r="D267">
        <f t="shared" si="71"/>
        <v>-234.9646209743872</v>
      </c>
      <c r="E267">
        <f t="shared" si="64"/>
        <v>-50054.53841010829</v>
      </c>
      <c r="F267">
        <f t="shared" si="65"/>
        <v>5264.999999999992</v>
      </c>
      <c r="G267">
        <f t="shared" si="66"/>
        <v>0</v>
      </c>
      <c r="H267">
        <f t="shared" si="59"/>
        <v>0</v>
      </c>
      <c r="I267" s="3">
        <f t="shared" si="67"/>
        <v>0</v>
      </c>
      <c r="J267">
        <f t="shared" si="68"/>
        <v>9.507034835728085</v>
      </c>
      <c r="K267" s="6">
        <f t="shared" si="60"/>
        <v>0.17</v>
      </c>
      <c r="L267" s="2">
        <f t="shared" si="72"/>
        <v>0</v>
      </c>
      <c r="M267">
        <f t="shared" si="73"/>
        <v>0</v>
      </c>
      <c r="N267">
        <f t="shared" si="61"/>
        <v>0</v>
      </c>
      <c r="O267">
        <f t="shared" si="74"/>
        <v>0</v>
      </c>
      <c r="P267">
        <f t="shared" si="62"/>
        <v>-0.6904834728448888</v>
      </c>
      <c r="S267" s="7"/>
      <c r="T267" s="3"/>
      <c r="U267" s="3"/>
      <c r="V267" s="8"/>
      <c r="W267" s="3"/>
      <c r="X267" s="3"/>
      <c r="Y267" s="3"/>
      <c r="Z267" s="3"/>
      <c r="AA267" s="3"/>
      <c r="AB267" s="3"/>
    </row>
    <row r="268" spans="1:28" ht="12.75">
      <c r="A268">
        <f t="shared" si="69"/>
        <v>214.19999999999908</v>
      </c>
      <c r="B268">
        <f t="shared" si="70"/>
        <v>104944.08424081172</v>
      </c>
      <c r="C268">
        <f t="shared" si="63"/>
        <v>-9.507641413552498</v>
      </c>
      <c r="D268">
        <f t="shared" si="71"/>
        <v>-243.04611617590683</v>
      </c>
      <c r="E268">
        <f t="shared" si="64"/>
        <v>-50057.7320423538</v>
      </c>
      <c r="F268">
        <f t="shared" si="65"/>
        <v>5264.999999999992</v>
      </c>
      <c r="G268">
        <f t="shared" si="66"/>
        <v>0</v>
      </c>
      <c r="H268">
        <f t="shared" si="59"/>
        <v>0</v>
      </c>
      <c r="I268" s="3">
        <f t="shared" si="67"/>
        <v>0</v>
      </c>
      <c r="J268">
        <f t="shared" si="68"/>
        <v>9.507641413552493</v>
      </c>
      <c r="K268" s="6">
        <f t="shared" si="60"/>
        <v>0.17</v>
      </c>
      <c r="L268" s="2">
        <f t="shared" si="72"/>
        <v>0</v>
      </c>
      <c r="M268">
        <f t="shared" si="73"/>
        <v>0</v>
      </c>
      <c r="N268">
        <f t="shared" si="61"/>
        <v>0</v>
      </c>
      <c r="O268">
        <f t="shared" si="74"/>
        <v>0</v>
      </c>
      <c r="P268">
        <f t="shared" si="62"/>
        <v>-0.71423232000913</v>
      </c>
      <c r="S268" s="7"/>
      <c r="T268" s="3"/>
      <c r="U268" s="3"/>
      <c r="V268" s="8"/>
      <c r="W268" s="3"/>
      <c r="X268" s="3"/>
      <c r="Y268" s="3"/>
      <c r="Z268" s="3"/>
      <c r="AA268" s="3"/>
      <c r="AB268" s="3"/>
    </row>
    <row r="269" spans="1:28" ht="12.75">
      <c r="A269">
        <f t="shared" si="69"/>
        <v>215.04999999999907</v>
      </c>
      <c r="B269">
        <f t="shared" si="70"/>
        <v>104730.62531827112</v>
      </c>
      <c r="C269">
        <f t="shared" si="63"/>
        <v>-9.508268222929981</v>
      </c>
      <c r="D269">
        <f t="shared" si="71"/>
        <v>-251.12814416539732</v>
      </c>
      <c r="E269">
        <f t="shared" si="64"/>
        <v>-50061.03219372625</v>
      </c>
      <c r="F269">
        <f t="shared" si="65"/>
        <v>5264.999999999992</v>
      </c>
      <c r="G269">
        <f t="shared" si="66"/>
        <v>0</v>
      </c>
      <c r="H269">
        <f t="shared" si="59"/>
        <v>0</v>
      </c>
      <c r="I269" s="3">
        <f t="shared" si="67"/>
        <v>0</v>
      </c>
      <c r="J269">
        <f t="shared" si="68"/>
        <v>9.508268222929976</v>
      </c>
      <c r="K269" s="6">
        <f t="shared" si="60"/>
        <v>0.17</v>
      </c>
      <c r="L269" s="2">
        <f t="shared" si="72"/>
        <v>0</v>
      </c>
      <c r="M269">
        <f t="shared" si="73"/>
        <v>0</v>
      </c>
      <c r="N269">
        <f t="shared" si="61"/>
        <v>0</v>
      </c>
      <c r="O269">
        <f t="shared" si="74"/>
        <v>0</v>
      </c>
      <c r="P269">
        <f t="shared" si="62"/>
        <v>-0.7379827328613751</v>
      </c>
      <c r="S269" s="7"/>
      <c r="T269" s="3"/>
      <c r="U269" s="3"/>
      <c r="V269" s="8"/>
      <c r="W269" s="3"/>
      <c r="X269" s="3"/>
      <c r="Y269" s="3"/>
      <c r="Z269" s="3"/>
      <c r="AA269" s="3"/>
      <c r="AB269" s="3"/>
    </row>
    <row r="270" spans="1:28" ht="12.75">
      <c r="A270">
        <f t="shared" si="69"/>
        <v>215.89999999999907</v>
      </c>
      <c r="B270">
        <f t="shared" si="70"/>
        <v>104510.29620444708</v>
      </c>
      <c r="C270">
        <f t="shared" si="63"/>
        <v>-9.508915271226106</v>
      </c>
      <c r="D270">
        <f t="shared" si="71"/>
        <v>-259.2107221459395</v>
      </c>
      <c r="E270">
        <f t="shared" si="64"/>
        <v>-50064.43890300534</v>
      </c>
      <c r="F270">
        <f t="shared" si="65"/>
        <v>5264.999999999992</v>
      </c>
      <c r="G270">
        <f t="shared" si="66"/>
        <v>0</v>
      </c>
      <c r="H270">
        <f t="shared" si="59"/>
        <v>0</v>
      </c>
      <c r="I270" s="3">
        <f t="shared" si="67"/>
        <v>0</v>
      </c>
      <c r="J270">
        <f t="shared" si="68"/>
        <v>9.508915271226101</v>
      </c>
      <c r="K270" s="6">
        <f t="shared" si="60"/>
        <v>0.17</v>
      </c>
      <c r="L270" s="2">
        <f t="shared" si="72"/>
        <v>0</v>
      </c>
      <c r="M270">
        <f t="shared" si="73"/>
        <v>0</v>
      </c>
      <c r="N270">
        <f t="shared" si="61"/>
        <v>0</v>
      </c>
      <c r="O270">
        <f t="shared" si="74"/>
        <v>0</v>
      </c>
      <c r="P270">
        <f t="shared" si="62"/>
        <v>-0.7617347619558008</v>
      </c>
      <c r="S270" s="7"/>
      <c r="T270" s="3"/>
      <c r="U270" s="3"/>
      <c r="V270" s="8"/>
      <c r="W270" s="3"/>
      <c r="X270" s="3"/>
      <c r="Y270" s="3"/>
      <c r="Z270" s="3"/>
      <c r="AA270" s="3"/>
      <c r="AB270" s="3"/>
    </row>
    <row r="271" spans="1:28" ht="12.75">
      <c r="A271">
        <f t="shared" si="69"/>
        <v>216.74999999999906</v>
      </c>
      <c r="B271">
        <f t="shared" si="70"/>
        <v>104283.09641721906</v>
      </c>
      <c r="C271">
        <f t="shared" si="63"/>
        <v>-9.509582566044223</v>
      </c>
      <c r="D271">
        <f t="shared" si="71"/>
        <v>-267.29386732707707</v>
      </c>
      <c r="E271">
        <f t="shared" si="64"/>
        <v>-50067.95221022272</v>
      </c>
      <c r="F271">
        <f t="shared" si="65"/>
        <v>5264.999999999992</v>
      </c>
      <c r="G271">
        <f t="shared" si="66"/>
        <v>0</v>
      </c>
      <c r="H271">
        <f t="shared" si="59"/>
        <v>0</v>
      </c>
      <c r="I271" s="3">
        <f t="shared" si="67"/>
        <v>0</v>
      </c>
      <c r="J271">
        <f t="shared" si="68"/>
        <v>9.509582566044216</v>
      </c>
      <c r="K271" s="6">
        <f t="shared" si="60"/>
        <v>0.17</v>
      </c>
      <c r="L271" s="2">
        <f t="shared" si="72"/>
        <v>0</v>
      </c>
      <c r="M271">
        <f t="shared" si="73"/>
        <v>0</v>
      </c>
      <c r="N271">
        <f t="shared" si="61"/>
        <v>0</v>
      </c>
      <c r="O271">
        <f t="shared" si="74"/>
        <v>0</v>
      </c>
      <c r="P271">
        <f t="shared" si="62"/>
        <v>-0.7854884578655765</v>
      </c>
      <c r="S271" s="7"/>
      <c r="T271" s="3"/>
      <c r="U271" s="3"/>
      <c r="V271" s="8"/>
      <c r="W271" s="3"/>
      <c r="X271" s="3"/>
      <c r="Y271" s="3"/>
      <c r="Z271" s="3"/>
      <c r="AA271" s="3"/>
      <c r="AB271" s="3"/>
    </row>
    <row r="272" spans="1:28" ht="12.75">
      <c r="A272">
        <f t="shared" si="69"/>
        <v>217.59999999999906</v>
      </c>
      <c r="B272">
        <f t="shared" si="70"/>
        <v>104049.02545983279</v>
      </c>
      <c r="C272">
        <f t="shared" si="63"/>
        <v>-9.51027011522568</v>
      </c>
      <c r="D272">
        <f t="shared" si="71"/>
        <v>-275.3775969250189</v>
      </c>
      <c r="E272">
        <f t="shared" si="64"/>
        <v>-50071.5721566631</v>
      </c>
      <c r="F272">
        <f t="shared" si="65"/>
        <v>5264.999999999992</v>
      </c>
      <c r="G272">
        <f t="shared" si="66"/>
        <v>0</v>
      </c>
      <c r="H272">
        <f aca="true" t="shared" si="75" ref="H272:H335">0.5*I272*K272*$L$7*(D272^2)</f>
        <v>0</v>
      </c>
      <c r="I272" s="3">
        <f t="shared" si="67"/>
        <v>0</v>
      </c>
      <c r="J272">
        <f t="shared" si="68"/>
        <v>9.510270115225675</v>
      </c>
      <c r="K272" s="6">
        <f aca="true" t="shared" si="76" ref="K272:K335">IF(ABS(P272)&gt;4,0.17,IF(ABS(P272)&gt;1.16,-0.057*ABS(P272)+0.4,IF(ABS(P272)&gt;0.84,0.607*ABS(P272)-0.36,IF(ABS(P272)&gt;0.08,0.17,-0.125*ABS(P272)+0.18))))</f>
        <v>0.17</v>
      </c>
      <c r="L272" s="2">
        <f t="shared" si="72"/>
        <v>0</v>
      </c>
      <c r="M272">
        <f t="shared" si="73"/>
        <v>0</v>
      </c>
      <c r="N272">
        <f aca="true" t="shared" si="77" ref="N272:N335">0.5*I272*K272*$L$7</f>
        <v>0</v>
      </c>
      <c r="O272">
        <f t="shared" si="74"/>
        <v>0</v>
      </c>
      <c r="P272">
        <f aca="true" t="shared" si="78" ref="P272:P335">D272/340.29</f>
        <v>-0.8092438711834579</v>
      </c>
      <c r="S272" s="7"/>
      <c r="T272" s="3"/>
      <c r="U272" s="3"/>
      <c r="V272" s="8"/>
      <c r="W272" s="3"/>
      <c r="X272" s="3"/>
      <c r="Y272" s="3"/>
      <c r="Z272" s="3"/>
      <c r="AA272" s="3"/>
      <c r="AB272" s="3"/>
    </row>
    <row r="273" spans="1:28" ht="12.75">
      <c r="A273">
        <f t="shared" si="69"/>
        <v>218.44999999999905</v>
      </c>
      <c r="B273">
        <f t="shared" si="70"/>
        <v>103808.08282089437</v>
      </c>
      <c r="C273">
        <f aca="true" t="shared" si="79" ref="C273:C336">E273/F273</f>
        <v>-9.510977926850048</v>
      </c>
      <c r="D273">
        <f t="shared" si="71"/>
        <v>-283.46192816284145</v>
      </c>
      <c r="E273">
        <f aca="true" t="shared" si="80" ref="E273:E336">G273-(F273*J273)-H273+O273</f>
        <v>-50075.298784865394</v>
      </c>
      <c r="F273">
        <f aca="true" t="shared" si="81" ref="F273:F336">IF(A273&lt;=$B$4,$B$1-($B$5*A273),F272)</f>
        <v>5264.999999999992</v>
      </c>
      <c r="G273">
        <f aca="true" t="shared" si="82" ref="G273:G336">IF(A273&lt;=$B$4,$B$5*$B$2,0)</f>
        <v>0</v>
      </c>
      <c r="H273">
        <f t="shared" si="75"/>
        <v>0</v>
      </c>
      <c r="I273" s="3">
        <f aca="true" t="shared" si="83" ref="I273:I336">IF(M273=0,0,(L273*$L$10)/($L$9*M273))</f>
        <v>0</v>
      </c>
      <c r="J273">
        <f aca="true" t="shared" si="84" ref="J273:J336">($H$10*$H$8)/($H$9+B273)^2</f>
        <v>9.510977926850043</v>
      </c>
      <c r="K273" s="6">
        <f t="shared" si="76"/>
        <v>0.17</v>
      </c>
      <c r="L273" s="2">
        <f t="shared" si="72"/>
        <v>0</v>
      </c>
      <c r="M273">
        <f t="shared" si="73"/>
        <v>0</v>
      </c>
      <c r="N273">
        <f t="shared" si="77"/>
        <v>0</v>
      </c>
      <c r="O273">
        <f t="shared" si="74"/>
        <v>0</v>
      </c>
      <c r="P273">
        <f t="shared" si="78"/>
        <v>-0.8330010525223822</v>
      </c>
      <c r="S273" s="7"/>
      <c r="T273" s="3"/>
      <c r="U273" s="3"/>
      <c r="V273" s="8"/>
      <c r="W273" s="3"/>
      <c r="X273" s="3"/>
      <c r="Y273" s="3"/>
      <c r="Z273" s="3"/>
      <c r="AA273" s="3"/>
      <c r="AB273" s="3"/>
    </row>
    <row r="274" spans="1:28" ht="12.75">
      <c r="A274">
        <f aca="true" t="shared" si="85" ref="A274:A337">A273+$B$3</f>
        <v>219.29999999999905</v>
      </c>
      <c r="B274">
        <f aca="true" t="shared" si="86" ref="B274:B337">B273+D274*$B$3</f>
        <v>103560.26797436428</v>
      </c>
      <c r="C274">
        <f t="shared" si="79"/>
        <v>-9.511706009235349</v>
      </c>
      <c r="D274">
        <f aca="true" t="shared" si="87" ref="D274:D337">D273+$B$3*C274</f>
        <v>-291.5468782706915</v>
      </c>
      <c r="E274">
        <f t="shared" si="80"/>
        <v>-50079.132138623994</v>
      </c>
      <c r="F274">
        <f t="shared" si="81"/>
        <v>5264.999999999992</v>
      </c>
      <c r="G274">
        <f t="shared" si="82"/>
        <v>0</v>
      </c>
      <c r="H274">
        <f t="shared" si="75"/>
        <v>0</v>
      </c>
      <c r="I274" s="3">
        <f t="shared" si="83"/>
        <v>0</v>
      </c>
      <c r="J274">
        <f t="shared" si="84"/>
        <v>9.511706009235342</v>
      </c>
      <c r="K274" s="6">
        <f t="shared" si="76"/>
        <v>0.1600533518772581</v>
      </c>
      <c r="L274" s="2">
        <f aca="true" t="shared" si="88" ref="L274:L337">IF(AND(B274&gt;0,B274&lt;20000),$L$16*(1-0.00002*B274)^5.9,0)</f>
        <v>0</v>
      </c>
      <c r="M274">
        <f aca="true" t="shared" si="89" ref="M274:M337">IF(AND(B274&gt;0,B274&lt;20000),IF(($M$16-(6.5*(B274*0.001)))&gt;216.65,($M$16-(6.5*(B274*0.001))),216.65),0)</f>
        <v>0</v>
      </c>
      <c r="N274">
        <f t="shared" si="77"/>
        <v>0</v>
      </c>
      <c r="O274">
        <f aca="true" t="shared" si="90" ref="O274:O337">I274*J274*($L$7*$L$3)</f>
        <v>0</v>
      </c>
      <c r="P274">
        <f t="shared" si="78"/>
        <v>-0.8567600525160641</v>
      </c>
      <c r="S274" s="7"/>
      <c r="T274" s="3"/>
      <c r="U274" s="3"/>
      <c r="V274" s="8"/>
      <c r="W274" s="3"/>
      <c r="X274" s="3"/>
      <c r="Y274" s="3"/>
      <c r="Z274" s="3"/>
      <c r="AA274" s="3"/>
      <c r="AB274" s="3"/>
    </row>
    <row r="275" spans="1:28" ht="12.75">
      <c r="A275">
        <f t="shared" si="85"/>
        <v>220.14999999999904</v>
      </c>
      <c r="B275">
        <f t="shared" si="86"/>
        <v>103305.58037955119</v>
      </c>
      <c r="C275">
        <f t="shared" si="79"/>
        <v>-9.512454370938286</v>
      </c>
      <c r="D275">
        <f t="shared" si="87"/>
        <v>-299.63246448598903</v>
      </c>
      <c r="E275">
        <f t="shared" si="80"/>
        <v>-50083.07226298996</v>
      </c>
      <c r="F275">
        <f t="shared" si="81"/>
        <v>5264.999999999992</v>
      </c>
      <c r="G275">
        <f t="shared" si="82"/>
        <v>0</v>
      </c>
      <c r="H275">
        <f t="shared" si="75"/>
        <v>0</v>
      </c>
      <c r="I275" s="3">
        <f t="shared" si="83"/>
        <v>0</v>
      </c>
      <c r="J275">
        <f t="shared" si="84"/>
        <v>9.51245437093828</v>
      </c>
      <c r="K275" s="6">
        <f t="shared" si="76"/>
        <v>0.17447619954449978</v>
      </c>
      <c r="L275" s="2">
        <f t="shared" si="88"/>
        <v>0</v>
      </c>
      <c r="M275">
        <f t="shared" si="89"/>
        <v>0</v>
      </c>
      <c r="N275">
        <f t="shared" si="77"/>
        <v>0</v>
      </c>
      <c r="O275">
        <f t="shared" si="90"/>
        <v>0</v>
      </c>
      <c r="P275">
        <f t="shared" si="78"/>
        <v>-0.8805209218195922</v>
      </c>
      <c r="S275" s="7"/>
      <c r="T275" s="3"/>
      <c r="U275" s="3"/>
      <c r="V275" s="8"/>
      <c r="W275" s="3"/>
      <c r="X275" s="3"/>
      <c r="Y275" s="3"/>
      <c r="Z275" s="3"/>
      <c r="AA275" s="3"/>
      <c r="AB275" s="3"/>
    </row>
    <row r="276" spans="1:28" ht="12.75">
      <c r="A276">
        <f t="shared" si="85"/>
        <v>220.99999999999903</v>
      </c>
      <c r="B276">
        <f t="shared" si="86"/>
        <v>103044.0194811056</v>
      </c>
      <c r="C276">
        <f t="shared" si="79"/>
        <v>-9.513223020754495</v>
      </c>
      <c r="D276">
        <f t="shared" si="87"/>
        <v>-307.71870405363035</v>
      </c>
      <c r="E276">
        <f t="shared" si="80"/>
        <v>-50087.1192042723</v>
      </c>
      <c r="F276">
        <f t="shared" si="81"/>
        <v>5264.999999999992</v>
      </c>
      <c r="G276">
        <f t="shared" si="82"/>
        <v>0</v>
      </c>
      <c r="H276">
        <f t="shared" si="75"/>
        <v>0</v>
      </c>
      <c r="I276" s="3">
        <f t="shared" si="83"/>
        <v>0</v>
      </c>
      <c r="J276">
        <f t="shared" si="84"/>
        <v>9.513223020754488</v>
      </c>
      <c r="K276" s="6">
        <f t="shared" si="76"/>
        <v>0.18890021264379242</v>
      </c>
      <c r="L276" s="2">
        <f t="shared" si="88"/>
        <v>0</v>
      </c>
      <c r="M276">
        <f t="shared" si="89"/>
        <v>0</v>
      </c>
      <c r="N276">
        <f t="shared" si="77"/>
        <v>0</v>
      </c>
      <c r="O276">
        <f t="shared" si="90"/>
        <v>0</v>
      </c>
      <c r="P276">
        <f t="shared" si="78"/>
        <v>-0.9042837111100248</v>
      </c>
      <c r="S276" s="7"/>
      <c r="T276" s="3"/>
      <c r="U276" s="3"/>
      <c r="V276" s="8"/>
      <c r="W276" s="3"/>
      <c r="X276" s="3"/>
      <c r="Y276" s="3"/>
      <c r="Z276" s="3"/>
      <c r="AA276" s="3"/>
      <c r="AB276" s="3"/>
    </row>
    <row r="277" spans="1:28" ht="12.75">
      <c r="A277">
        <f t="shared" si="85"/>
        <v>221.84999999999903</v>
      </c>
      <c r="B277">
        <f t="shared" si="86"/>
        <v>102775.58470901333</v>
      </c>
      <c r="C277">
        <f t="shared" si="79"/>
        <v>-9.51401196771879</v>
      </c>
      <c r="D277">
        <f t="shared" si="87"/>
        <v>-315.8056142261913</v>
      </c>
      <c r="E277">
        <f t="shared" si="80"/>
        <v>-50091.273010039324</v>
      </c>
      <c r="F277">
        <f t="shared" si="81"/>
        <v>5264.999999999992</v>
      </c>
      <c r="G277">
        <f t="shared" si="82"/>
        <v>0</v>
      </c>
      <c r="H277">
        <f t="shared" si="75"/>
        <v>0</v>
      </c>
      <c r="I277" s="3">
        <f t="shared" si="83"/>
        <v>0</v>
      </c>
      <c r="J277">
        <f t="shared" si="84"/>
        <v>9.514011967718785</v>
      </c>
      <c r="K277" s="6">
        <f t="shared" si="76"/>
        <v>0.20332542194980951</v>
      </c>
      <c r="L277" s="2">
        <f t="shared" si="88"/>
        <v>0</v>
      </c>
      <c r="M277">
        <f t="shared" si="89"/>
        <v>0</v>
      </c>
      <c r="N277">
        <f t="shared" si="77"/>
        <v>0</v>
      </c>
      <c r="O277">
        <f t="shared" si="90"/>
        <v>0</v>
      </c>
      <c r="P277">
        <f t="shared" si="78"/>
        <v>-0.9280484710869885</v>
      </c>
      <c r="S277" s="7"/>
      <c r="T277" s="3"/>
      <c r="U277" s="3"/>
      <c r="V277" s="8"/>
      <c r="W277" s="3"/>
      <c r="X277" s="3"/>
      <c r="Y277" s="3"/>
      <c r="Z277" s="3"/>
      <c r="AA277" s="3"/>
      <c r="AB277" s="3"/>
    </row>
    <row r="278" spans="1:28" ht="12.75">
      <c r="A278">
        <f t="shared" si="85"/>
        <v>222.69999999999902</v>
      </c>
      <c r="B278">
        <f t="shared" si="86"/>
        <v>102500.27547858881</v>
      </c>
      <c r="C278">
        <f t="shared" si="79"/>
        <v>-9.514821221105416</v>
      </c>
      <c r="D278">
        <f t="shared" si="87"/>
        <v>-323.8932122641309</v>
      </c>
      <c r="E278">
        <f t="shared" si="80"/>
        <v>-50095.53372911991</v>
      </c>
      <c r="F278">
        <f t="shared" si="81"/>
        <v>5264.999999999992</v>
      </c>
      <c r="G278">
        <f t="shared" si="82"/>
        <v>0</v>
      </c>
      <c r="H278">
        <f t="shared" si="75"/>
        <v>0</v>
      </c>
      <c r="I278" s="3">
        <f t="shared" si="83"/>
        <v>0</v>
      </c>
      <c r="J278">
        <f t="shared" si="84"/>
        <v>9.51482122110541</v>
      </c>
      <c r="K278" s="6">
        <f t="shared" si="76"/>
        <v>0.21775185825128585</v>
      </c>
      <c r="L278" s="2">
        <f t="shared" si="88"/>
        <v>0</v>
      </c>
      <c r="M278">
        <f t="shared" si="89"/>
        <v>0</v>
      </c>
      <c r="N278">
        <f t="shared" si="77"/>
        <v>0</v>
      </c>
      <c r="O278">
        <f t="shared" si="90"/>
        <v>0</v>
      </c>
      <c r="P278">
        <f t="shared" si="78"/>
        <v>-0.9518152524732754</v>
      </c>
      <c r="S278" s="7"/>
      <c r="T278" s="3"/>
      <c r="U278" s="3"/>
      <c r="V278" s="8"/>
      <c r="W278" s="3"/>
      <c r="X278" s="3"/>
      <c r="Y278" s="3"/>
      <c r="Z278" s="3"/>
      <c r="AA278" s="3"/>
      <c r="AB278" s="3"/>
    </row>
    <row r="279" spans="1:28" ht="12.75">
      <c r="A279">
        <f t="shared" si="85"/>
        <v>223.54999999999902</v>
      </c>
      <c r="B279">
        <f t="shared" si="86"/>
        <v>102218.09119046821</v>
      </c>
      <c r="C279">
        <f t="shared" si="79"/>
        <v>-9.51565079042832</v>
      </c>
      <c r="D279">
        <f t="shared" si="87"/>
        <v>-331.981515435995</v>
      </c>
      <c r="E279">
        <f t="shared" si="80"/>
        <v>-50099.90141160499</v>
      </c>
      <c r="F279">
        <f t="shared" si="81"/>
        <v>5264.999999999992</v>
      </c>
      <c r="G279">
        <f t="shared" si="82"/>
        <v>0</v>
      </c>
      <c r="H279">
        <f t="shared" si="75"/>
        <v>0</v>
      </c>
      <c r="I279" s="3">
        <f t="shared" si="83"/>
        <v>0</v>
      </c>
      <c r="J279">
        <f t="shared" si="84"/>
        <v>9.515650790428312</v>
      </c>
      <c r="K279" s="6">
        <f t="shared" si="76"/>
        <v>0.23217955235138155</v>
      </c>
      <c r="L279" s="2">
        <f t="shared" si="88"/>
        <v>0</v>
      </c>
      <c r="M279">
        <f t="shared" si="89"/>
        <v>0</v>
      </c>
      <c r="N279">
        <f t="shared" si="77"/>
        <v>0</v>
      </c>
      <c r="O279">
        <f t="shared" si="90"/>
        <v>0</v>
      </c>
      <c r="P279">
        <f t="shared" si="78"/>
        <v>-0.9755841060154427</v>
      </c>
      <c r="S279" s="7"/>
      <c r="T279" s="3"/>
      <c r="U279" s="3"/>
      <c r="V279" s="8"/>
      <c r="W279" s="3"/>
      <c r="X279" s="3"/>
      <c r="Y279" s="3"/>
      <c r="Z279" s="3"/>
      <c r="AA279" s="3"/>
      <c r="AB279" s="3"/>
    </row>
    <row r="280" spans="1:28" ht="12.75">
      <c r="A280">
        <f t="shared" si="85"/>
        <v>224.399999999999</v>
      </c>
      <c r="B280">
        <f t="shared" si="86"/>
        <v>101929.03123060238</v>
      </c>
      <c r="C280">
        <f t="shared" si="79"/>
        <v>-9.516500685441411</v>
      </c>
      <c r="D280">
        <f t="shared" si="87"/>
        <v>-340.0705410186202</v>
      </c>
      <c r="E280">
        <f t="shared" si="80"/>
        <v>-50104.376108848905</v>
      </c>
      <c r="F280">
        <f t="shared" si="81"/>
        <v>5264.999999999992</v>
      </c>
      <c r="G280">
        <f t="shared" si="82"/>
        <v>0</v>
      </c>
      <c r="H280">
        <f t="shared" si="75"/>
        <v>0</v>
      </c>
      <c r="I280" s="3">
        <f t="shared" si="83"/>
        <v>0</v>
      </c>
      <c r="J280">
        <f t="shared" si="84"/>
        <v>9.516500685441402</v>
      </c>
      <c r="K280" s="6">
        <f t="shared" si="76"/>
        <v>0.24660853506804525</v>
      </c>
      <c r="L280" s="2">
        <f t="shared" si="88"/>
        <v>0</v>
      </c>
      <c r="M280">
        <f t="shared" si="89"/>
        <v>0</v>
      </c>
      <c r="N280">
        <f t="shared" si="77"/>
        <v>0</v>
      </c>
      <c r="O280">
        <f t="shared" si="90"/>
        <v>0</v>
      </c>
      <c r="P280">
        <f t="shared" si="78"/>
        <v>-0.9993550824844109</v>
      </c>
      <c r="S280" s="7"/>
      <c r="T280" s="3"/>
      <c r="U280" s="3"/>
      <c r="V280" s="8"/>
      <c r="W280" s="3"/>
      <c r="X280" s="3"/>
      <c r="Y280" s="3"/>
      <c r="Z280" s="3"/>
      <c r="AA280" s="3"/>
      <c r="AB280" s="3"/>
    </row>
    <row r="281" spans="1:28" ht="12.75">
      <c r="A281">
        <f t="shared" si="85"/>
        <v>225.249999999999</v>
      </c>
      <c r="B281">
        <f t="shared" si="86"/>
        <v>101633.09497024964</v>
      </c>
      <c r="C281">
        <f t="shared" si="79"/>
        <v>-9.517370916138841</v>
      </c>
      <c r="D281">
        <f t="shared" si="87"/>
        <v>-348.1603062973382</v>
      </c>
      <c r="E281">
        <f t="shared" si="80"/>
        <v>-50108.957873470885</v>
      </c>
      <c r="F281">
        <f t="shared" si="81"/>
        <v>5264.999999999992</v>
      </c>
      <c r="G281">
        <f t="shared" si="82"/>
        <v>0</v>
      </c>
      <c r="H281">
        <f t="shared" si="75"/>
        <v>0</v>
      </c>
      <c r="I281" s="3">
        <f t="shared" si="83"/>
        <v>0</v>
      </c>
      <c r="J281">
        <f t="shared" si="84"/>
        <v>9.517370916138834</v>
      </c>
      <c r="K281" s="6">
        <f t="shared" si="76"/>
        <v>0.2610388372343796</v>
      </c>
      <c r="L281" s="2">
        <f t="shared" si="88"/>
        <v>0</v>
      </c>
      <c r="M281">
        <f t="shared" si="89"/>
        <v>0</v>
      </c>
      <c r="N281">
        <f t="shared" si="77"/>
        <v>0</v>
      </c>
      <c r="O281">
        <f t="shared" si="90"/>
        <v>0</v>
      </c>
      <c r="P281">
        <f t="shared" si="78"/>
        <v>-1.0231282326760651</v>
      </c>
      <c r="S281" s="7"/>
      <c r="T281" s="3"/>
      <c r="U281" s="3"/>
      <c r="V281" s="8"/>
      <c r="W281" s="3"/>
      <c r="X281" s="3"/>
      <c r="Y281" s="3"/>
      <c r="Z281" s="3"/>
      <c r="AA281" s="3"/>
      <c r="AB281" s="3"/>
    </row>
    <row r="282" spans="1:28" ht="12.75">
      <c r="A282">
        <f t="shared" si="85"/>
        <v>226.099999999999</v>
      </c>
      <c r="B282">
        <f t="shared" si="86"/>
        <v>101330.2817659684</v>
      </c>
      <c r="C282">
        <f t="shared" si="79"/>
        <v>-9.518261492755299</v>
      </c>
      <c r="D282">
        <f t="shared" si="87"/>
        <v>-356.2508285661802</v>
      </c>
      <c r="E282">
        <f t="shared" si="80"/>
        <v>-50113.646759356525</v>
      </c>
      <c r="F282">
        <f t="shared" si="81"/>
        <v>5264.999999999992</v>
      </c>
      <c r="G282">
        <f t="shared" si="82"/>
        <v>0</v>
      </c>
      <c r="H282">
        <f t="shared" si="75"/>
        <v>0</v>
      </c>
      <c r="I282" s="3">
        <f t="shared" si="83"/>
        <v>0</v>
      </c>
      <c r="J282">
        <f t="shared" si="84"/>
        <v>9.51826149275529</v>
      </c>
      <c r="K282" s="6">
        <f t="shared" si="76"/>
        <v>0.27547048969900434</v>
      </c>
      <c r="L282" s="2">
        <f t="shared" si="88"/>
        <v>0</v>
      </c>
      <c r="M282">
        <f t="shared" si="89"/>
        <v>0</v>
      </c>
      <c r="N282">
        <f t="shared" si="77"/>
        <v>0</v>
      </c>
      <c r="O282">
        <f t="shared" si="90"/>
        <v>0</v>
      </c>
      <c r="P282">
        <f t="shared" si="78"/>
        <v>-1.0469036074118552</v>
      </c>
      <c r="S282" s="7"/>
      <c r="T282" s="3"/>
      <c r="U282" s="3"/>
      <c r="V282" s="8"/>
      <c r="W282" s="3"/>
      <c r="X282" s="3"/>
      <c r="Y282" s="3"/>
      <c r="Z282" s="3"/>
      <c r="AA282" s="3"/>
      <c r="AB282" s="3"/>
    </row>
    <row r="283" spans="1:28" ht="12.75">
      <c r="A283">
        <f t="shared" si="85"/>
        <v>226.949999999999</v>
      </c>
      <c r="B283">
        <f t="shared" si="86"/>
        <v>101020.59095960952</v>
      </c>
      <c r="C283">
        <f t="shared" si="79"/>
        <v>-9.519172425766282</v>
      </c>
      <c r="D283">
        <f t="shared" si="87"/>
        <v>-364.34212512808153</v>
      </c>
      <c r="E283">
        <f t="shared" si="80"/>
        <v>-50118.44282165935</v>
      </c>
      <c r="F283">
        <f t="shared" si="81"/>
        <v>5264.999999999992</v>
      </c>
      <c r="G283">
        <f t="shared" si="82"/>
        <v>0</v>
      </c>
      <c r="H283">
        <f t="shared" si="75"/>
        <v>0</v>
      </c>
      <c r="I283" s="3">
        <f t="shared" si="83"/>
        <v>0</v>
      </c>
      <c r="J283">
        <f t="shared" si="84"/>
        <v>9.519172425766273</v>
      </c>
      <c r="K283" s="6">
        <f t="shared" si="76"/>
        <v>0.28990352332642255</v>
      </c>
      <c r="L283" s="2">
        <f t="shared" si="88"/>
        <v>0</v>
      </c>
      <c r="M283">
        <f t="shared" si="89"/>
        <v>0</v>
      </c>
      <c r="N283">
        <f t="shared" si="77"/>
        <v>0</v>
      </c>
      <c r="O283">
        <f t="shared" si="90"/>
        <v>0</v>
      </c>
      <c r="P283">
        <f t="shared" si="78"/>
        <v>-1.0706812575393974</v>
      </c>
      <c r="S283" s="7"/>
      <c r="T283" s="3"/>
      <c r="U283" s="3"/>
      <c r="V283" s="8"/>
      <c r="W283" s="3"/>
      <c r="X283" s="3"/>
      <c r="Y283" s="3"/>
      <c r="Z283" s="3"/>
      <c r="AA283" s="3"/>
      <c r="AB283" s="3"/>
    </row>
    <row r="284" spans="1:28" ht="12.75">
      <c r="A284">
        <f t="shared" si="85"/>
        <v>227.799999999999</v>
      </c>
      <c r="B284">
        <f t="shared" si="86"/>
        <v>100704.02187830869</v>
      </c>
      <c r="C284">
        <f t="shared" si="79"/>
        <v>-9.520103725888408</v>
      </c>
      <c r="D284">
        <f t="shared" si="87"/>
        <v>-372.4342132950867</v>
      </c>
      <c r="E284">
        <f t="shared" si="80"/>
        <v>-50123.34611680234</v>
      </c>
      <c r="F284">
        <f t="shared" si="81"/>
        <v>5264.999999999992</v>
      </c>
      <c r="G284">
        <f t="shared" si="82"/>
        <v>0</v>
      </c>
      <c r="H284">
        <f t="shared" si="75"/>
        <v>0</v>
      </c>
      <c r="I284" s="3">
        <f t="shared" si="83"/>
        <v>0</v>
      </c>
      <c r="J284">
        <f t="shared" si="84"/>
        <v>9.520103725888399</v>
      </c>
      <c r="K284" s="6">
        <f t="shared" si="76"/>
        <v>0.3043379689973861</v>
      </c>
      <c r="L284" s="2">
        <f t="shared" si="88"/>
        <v>0</v>
      </c>
      <c r="M284">
        <f t="shared" si="89"/>
        <v>0</v>
      </c>
      <c r="N284">
        <f t="shared" si="77"/>
        <v>0</v>
      </c>
      <c r="O284">
        <f t="shared" si="90"/>
        <v>0</v>
      </c>
      <c r="P284">
        <f t="shared" si="78"/>
        <v>-1.0944612339330766</v>
      </c>
      <c r="S284" s="7"/>
      <c r="T284" s="3"/>
      <c r="U284" s="3"/>
      <c r="V284" s="8"/>
      <c r="W284" s="3"/>
      <c r="X284" s="3"/>
      <c r="Y284" s="3"/>
      <c r="Z284" s="3"/>
      <c r="AA284" s="3"/>
      <c r="AB284" s="3"/>
    </row>
    <row r="285" spans="1:28" ht="12.75">
      <c r="A285">
        <f t="shared" si="85"/>
        <v>228.64999999999898</v>
      </c>
      <c r="B285">
        <f t="shared" si="86"/>
        <v>100380.57383447842</v>
      </c>
      <c r="C285">
        <f t="shared" si="79"/>
        <v>-9.521055404079718</v>
      </c>
      <c r="D285">
        <f t="shared" si="87"/>
        <v>-380.52711038855443</v>
      </c>
      <c r="E285">
        <f t="shared" si="80"/>
        <v>-50128.35670247958</v>
      </c>
      <c r="F285">
        <f t="shared" si="81"/>
        <v>5264.999999999992</v>
      </c>
      <c r="G285">
        <f t="shared" si="82"/>
        <v>0</v>
      </c>
      <c r="H285">
        <f t="shared" si="75"/>
        <v>0</v>
      </c>
      <c r="I285" s="3">
        <f t="shared" si="83"/>
        <v>0</v>
      </c>
      <c r="J285">
        <f t="shared" si="84"/>
        <v>9.521055404079707</v>
      </c>
      <c r="K285" s="6">
        <f t="shared" si="76"/>
        <v>0.31877385760926125</v>
      </c>
      <c r="L285" s="2">
        <f t="shared" si="88"/>
        <v>0</v>
      </c>
      <c r="M285">
        <f t="shared" si="89"/>
        <v>0</v>
      </c>
      <c r="N285">
        <f t="shared" si="77"/>
        <v>0</v>
      </c>
      <c r="O285">
        <f t="shared" si="90"/>
        <v>0</v>
      </c>
      <c r="P285">
        <f t="shared" si="78"/>
        <v>-1.11824358749465</v>
      </c>
      <c r="S285" s="7"/>
      <c r="T285" s="3"/>
      <c r="U285" s="3"/>
      <c r="V285" s="8"/>
      <c r="W285" s="3"/>
      <c r="X285" s="3"/>
      <c r="Y285" s="3"/>
      <c r="Z285" s="3"/>
      <c r="AA285" s="3"/>
      <c r="AB285" s="3"/>
    </row>
    <row r="286" spans="1:28" ht="12.75">
      <c r="A286">
        <f t="shared" si="85"/>
        <v>229.49999999999898</v>
      </c>
      <c r="B286">
        <f t="shared" si="86"/>
        <v>100050.24612579995</v>
      </c>
      <c r="C286">
        <f t="shared" si="79"/>
        <v>-9.522027471539978</v>
      </c>
      <c r="D286">
        <f t="shared" si="87"/>
        <v>-388.62083373936343</v>
      </c>
      <c r="E286">
        <f t="shared" si="80"/>
        <v>-50133.47463765786</v>
      </c>
      <c r="F286">
        <f t="shared" si="81"/>
        <v>5264.999999999992</v>
      </c>
      <c r="G286">
        <f t="shared" si="82"/>
        <v>0</v>
      </c>
      <c r="H286">
        <f t="shared" si="75"/>
        <v>0</v>
      </c>
      <c r="I286" s="3">
        <f t="shared" si="83"/>
        <v>0</v>
      </c>
      <c r="J286">
        <f t="shared" si="84"/>
        <v>9.52202747153997</v>
      </c>
      <c r="K286" s="6">
        <f t="shared" si="76"/>
        <v>0.3332112200763955</v>
      </c>
      <c r="L286" s="2">
        <f t="shared" si="88"/>
        <v>0</v>
      </c>
      <c r="M286">
        <f t="shared" si="89"/>
        <v>0</v>
      </c>
      <c r="N286">
        <f t="shared" si="77"/>
        <v>0</v>
      </c>
      <c r="O286">
        <f t="shared" si="90"/>
        <v>0</v>
      </c>
      <c r="P286">
        <f t="shared" si="78"/>
        <v>-1.1420283691538493</v>
      </c>
      <c r="S286" s="7"/>
      <c r="T286" s="3"/>
      <c r="U286" s="3"/>
      <c r="V286" s="8"/>
      <c r="W286" s="3"/>
      <c r="X286" s="3"/>
      <c r="Y286" s="3"/>
      <c r="Z286" s="3"/>
      <c r="AA286" s="3"/>
      <c r="AB286" s="3"/>
    </row>
    <row r="287" spans="1:28" ht="12.75">
      <c r="A287">
        <f t="shared" si="85"/>
        <v>230.34999999999897</v>
      </c>
      <c r="B287">
        <f t="shared" si="86"/>
        <v>99713.03803521505</v>
      </c>
      <c r="C287">
        <f t="shared" si="79"/>
        <v>-9.523019939711013</v>
      </c>
      <c r="D287">
        <f t="shared" si="87"/>
        <v>-396.71540068811777</v>
      </c>
      <c r="E287">
        <f t="shared" si="80"/>
        <v>-50138.69998257835</v>
      </c>
      <c r="F287">
        <f t="shared" si="81"/>
        <v>5264.999999999992</v>
      </c>
      <c r="G287">
        <f t="shared" si="82"/>
        <v>0</v>
      </c>
      <c r="H287">
        <f t="shared" si="75"/>
        <v>0</v>
      </c>
      <c r="I287" s="3">
        <f t="shared" si="83"/>
        <v>0</v>
      </c>
      <c r="J287">
        <f t="shared" si="84"/>
        <v>9.523019939711002</v>
      </c>
      <c r="K287" s="6">
        <f t="shared" si="76"/>
        <v>0.3335485090974669</v>
      </c>
      <c r="L287" s="2">
        <f t="shared" si="88"/>
        <v>0</v>
      </c>
      <c r="M287">
        <f t="shared" si="89"/>
        <v>0</v>
      </c>
      <c r="N287">
        <f t="shared" si="77"/>
        <v>0</v>
      </c>
      <c r="O287">
        <f t="shared" si="90"/>
        <v>0</v>
      </c>
      <c r="P287">
        <f t="shared" si="78"/>
        <v>-1.1658156298689875</v>
      </c>
      <c r="S287" s="7"/>
      <c r="T287" s="3"/>
      <c r="U287" s="3"/>
      <c r="V287" s="8"/>
      <c r="W287" s="3"/>
      <c r="X287" s="3"/>
      <c r="Y287" s="3"/>
      <c r="Z287" s="3"/>
      <c r="AA287" s="3"/>
      <c r="AB287" s="3"/>
    </row>
    <row r="288" spans="1:28" ht="12.75">
      <c r="A288">
        <f t="shared" si="85"/>
        <v>231.19999999999897</v>
      </c>
      <c r="B288">
        <f t="shared" si="86"/>
        <v>99368.94883091749</v>
      </c>
      <c r="C288">
        <f t="shared" si="79"/>
        <v>-9.524032820277014</v>
      </c>
      <c r="D288">
        <f t="shared" si="87"/>
        <v>-404.81082858535325</v>
      </c>
      <c r="E288">
        <f t="shared" si="80"/>
        <v>-50144.032798758344</v>
      </c>
      <c r="F288">
        <f t="shared" si="81"/>
        <v>5264.999999999992</v>
      </c>
      <c r="G288">
        <f t="shared" si="82"/>
        <v>0</v>
      </c>
      <c r="H288">
        <f t="shared" si="75"/>
        <v>0</v>
      </c>
      <c r="I288" s="3">
        <f t="shared" si="83"/>
        <v>0</v>
      </c>
      <c r="J288">
        <f t="shared" si="84"/>
        <v>9.524032820277004</v>
      </c>
      <c r="K288" s="6">
        <f t="shared" si="76"/>
        <v>0.3321924910242281</v>
      </c>
      <c r="L288" s="2">
        <f t="shared" si="88"/>
        <v>0</v>
      </c>
      <c r="M288">
        <f t="shared" si="89"/>
        <v>0</v>
      </c>
      <c r="N288">
        <f t="shared" si="77"/>
        <v>0</v>
      </c>
      <c r="O288">
        <f t="shared" si="90"/>
        <v>0</v>
      </c>
      <c r="P288">
        <f t="shared" si="78"/>
        <v>-1.1896054206275624</v>
      </c>
      <c r="S288" s="7"/>
      <c r="T288" s="3"/>
      <c r="U288" s="3"/>
      <c r="V288" s="8"/>
      <c r="W288" s="3"/>
      <c r="X288" s="3"/>
      <c r="Y288" s="3"/>
      <c r="Z288" s="3"/>
      <c r="AA288" s="3"/>
      <c r="AB288" s="3"/>
    </row>
    <row r="289" spans="1:28" ht="12.75">
      <c r="A289">
        <f t="shared" si="85"/>
        <v>232.04999999999896</v>
      </c>
      <c r="B289">
        <f t="shared" si="86"/>
        <v>99017.97776634451</v>
      </c>
      <c r="C289">
        <f t="shared" si="79"/>
        <v>-9.525066125164889</v>
      </c>
      <c r="D289">
        <f t="shared" si="87"/>
        <v>-412.90713479174343</v>
      </c>
      <c r="E289">
        <f t="shared" si="80"/>
        <v>-50149.473148993005</v>
      </c>
      <c r="F289">
        <f t="shared" si="81"/>
        <v>5264.999999999992</v>
      </c>
      <c r="G289">
        <f t="shared" si="82"/>
        <v>0</v>
      </c>
      <c r="H289">
        <f t="shared" si="75"/>
        <v>0</v>
      </c>
      <c r="I289" s="3">
        <f t="shared" si="83"/>
        <v>0</v>
      </c>
      <c r="J289">
        <f t="shared" si="84"/>
        <v>9.525066125164878</v>
      </c>
      <c r="K289" s="6">
        <f t="shared" si="76"/>
        <v>0.3308363258305279</v>
      </c>
      <c r="L289" s="2">
        <f t="shared" si="88"/>
        <v>0</v>
      </c>
      <c r="M289">
        <f t="shared" si="89"/>
        <v>0</v>
      </c>
      <c r="N289">
        <f t="shared" si="77"/>
        <v>0</v>
      </c>
      <c r="O289">
        <f t="shared" si="90"/>
        <v>0</v>
      </c>
      <c r="P289">
        <f t="shared" si="78"/>
        <v>-1.2133977924468642</v>
      </c>
      <c r="S289" s="7"/>
      <c r="T289" s="3"/>
      <c r="U289" s="3"/>
      <c r="V289" s="8"/>
      <c r="W289" s="3"/>
      <c r="X289" s="3"/>
      <c r="Y289" s="3"/>
      <c r="Z289" s="3"/>
      <c r="AA289" s="3"/>
      <c r="AB289" s="3"/>
    </row>
    <row r="290" spans="1:28" ht="12.75">
      <c r="A290">
        <f t="shared" si="85"/>
        <v>232.89999999999895</v>
      </c>
      <c r="B290">
        <f t="shared" si="86"/>
        <v>98660.12408016795</v>
      </c>
      <c r="C290">
        <f t="shared" si="79"/>
        <v>-9.526119866544589</v>
      </c>
      <c r="D290">
        <f t="shared" si="87"/>
        <v>-421.00433667830634</v>
      </c>
      <c r="E290">
        <f t="shared" si="80"/>
        <v>-50155.02109735712</v>
      </c>
      <c r="F290">
        <f t="shared" si="81"/>
        <v>5264.999999999992</v>
      </c>
      <c r="G290">
        <f t="shared" si="82"/>
        <v>0</v>
      </c>
      <c r="H290">
        <f t="shared" si="75"/>
        <v>0</v>
      </c>
      <c r="I290" s="3">
        <f t="shared" si="83"/>
        <v>0</v>
      </c>
      <c r="J290">
        <f t="shared" si="84"/>
        <v>9.526119866544578</v>
      </c>
      <c r="K290" s="6">
        <f t="shared" si="76"/>
        <v>0.329480010606648</v>
      </c>
      <c r="L290" s="2">
        <f t="shared" si="88"/>
        <v>0</v>
      </c>
      <c r="M290">
        <f t="shared" si="89"/>
        <v>0</v>
      </c>
      <c r="N290">
        <f t="shared" si="77"/>
        <v>0</v>
      </c>
      <c r="O290">
        <f t="shared" si="90"/>
        <v>0</v>
      </c>
      <c r="P290">
        <f t="shared" si="78"/>
        <v>-1.2371927963745815</v>
      </c>
      <c r="S290" s="7"/>
      <c r="T290" s="3"/>
      <c r="U290" s="3"/>
      <c r="V290" s="8"/>
      <c r="W290" s="3"/>
      <c r="X290" s="3"/>
      <c r="Y290" s="3"/>
      <c r="Z290" s="3"/>
      <c r="AA290" s="3"/>
      <c r="AB290" s="3"/>
    </row>
    <row r="291" spans="1:28" ht="12.75">
      <c r="A291">
        <f t="shared" si="85"/>
        <v>233.74999999999895</v>
      </c>
      <c r="B291">
        <f t="shared" si="86"/>
        <v>98295.38699628534</v>
      </c>
      <c r="C291">
        <f t="shared" si="79"/>
        <v>-9.52719405682946</v>
      </c>
      <c r="D291">
        <f t="shared" si="87"/>
        <v>-429.1024516266114</v>
      </c>
      <c r="E291">
        <f t="shared" si="80"/>
        <v>-50160.67670920697</v>
      </c>
      <c r="F291">
        <f t="shared" si="81"/>
        <v>5264.999999999992</v>
      </c>
      <c r="G291">
        <f t="shared" si="82"/>
        <v>0</v>
      </c>
      <c r="H291">
        <f t="shared" si="75"/>
        <v>0</v>
      </c>
      <c r="I291" s="3">
        <f t="shared" si="83"/>
        <v>0</v>
      </c>
      <c r="J291">
        <f t="shared" si="84"/>
        <v>9.52719405682945</v>
      </c>
      <c r="K291" s="6">
        <f t="shared" si="76"/>
        <v>0.32812354244110276</v>
      </c>
      <c r="L291" s="2">
        <f t="shared" si="88"/>
        <v>0</v>
      </c>
      <c r="M291">
        <f t="shared" si="89"/>
        <v>0</v>
      </c>
      <c r="N291">
        <f t="shared" si="77"/>
        <v>0</v>
      </c>
      <c r="O291">
        <f t="shared" si="90"/>
        <v>0</v>
      </c>
      <c r="P291">
        <f t="shared" si="78"/>
        <v>-1.2609904834894101</v>
      </c>
      <c r="S291" s="7"/>
      <c r="T291" s="3"/>
      <c r="U291" s="3"/>
      <c r="V291" s="8"/>
      <c r="W291" s="3"/>
      <c r="X291" s="3"/>
      <c r="Y291" s="3"/>
      <c r="Z291" s="3"/>
      <c r="AA291" s="3"/>
      <c r="AB291" s="3"/>
    </row>
    <row r="292" spans="1:28" ht="12.75">
      <c r="A292">
        <f t="shared" si="85"/>
        <v>234.59999999999894</v>
      </c>
      <c r="B292">
        <f t="shared" si="86"/>
        <v>97923.76572381069</v>
      </c>
      <c r="C292">
        <f t="shared" si="79"/>
        <v>-9.528288708676598</v>
      </c>
      <c r="D292">
        <f t="shared" si="87"/>
        <v>-437.2014970289865</v>
      </c>
      <c r="E292">
        <f t="shared" si="80"/>
        <v>-50166.440051182144</v>
      </c>
      <c r="F292">
        <f t="shared" si="81"/>
        <v>5264.999999999992</v>
      </c>
      <c r="G292">
        <f t="shared" si="82"/>
        <v>0</v>
      </c>
      <c r="H292">
        <f t="shared" si="75"/>
        <v>0</v>
      </c>
      <c r="I292" s="3">
        <f t="shared" si="83"/>
        <v>0</v>
      </c>
      <c r="J292">
        <f t="shared" si="84"/>
        <v>9.528288708676586</v>
      </c>
      <c r="K292" s="6">
        <f t="shared" si="76"/>
        <v>0.3267669184206044</v>
      </c>
      <c r="L292" s="2">
        <f t="shared" si="88"/>
        <v>0</v>
      </c>
      <c r="M292">
        <f t="shared" si="89"/>
        <v>0</v>
      </c>
      <c r="N292">
        <f t="shared" si="77"/>
        <v>0</v>
      </c>
      <c r="O292">
        <f t="shared" si="90"/>
        <v>0</v>
      </c>
      <c r="P292">
        <f t="shared" si="78"/>
        <v>-1.2847909049016617</v>
      </c>
      <c r="S292" s="7"/>
      <c r="T292" s="3"/>
      <c r="U292" s="3"/>
      <c r="V292" s="8"/>
      <c r="W292" s="3"/>
      <c r="X292" s="3"/>
      <c r="Y292" s="3"/>
      <c r="Z292" s="3"/>
      <c r="AA292" s="3"/>
      <c r="AB292" s="3"/>
    </row>
    <row r="293" spans="1:28" ht="12.75">
      <c r="A293">
        <f t="shared" si="85"/>
        <v>235.44999999999894</v>
      </c>
      <c r="B293">
        <f t="shared" si="86"/>
        <v>97545.25945706527</v>
      </c>
      <c r="C293">
        <f t="shared" si="79"/>
        <v>-9.529403834987205</v>
      </c>
      <c r="D293">
        <f t="shared" si="87"/>
        <v>-445.30149028872563</v>
      </c>
      <c r="E293">
        <f t="shared" si="80"/>
        <v>-50172.31119120748</v>
      </c>
      <c r="F293">
        <f t="shared" si="81"/>
        <v>5264.999999999992</v>
      </c>
      <c r="G293">
        <f t="shared" si="82"/>
        <v>0</v>
      </c>
      <c r="H293">
        <f t="shared" si="75"/>
        <v>0</v>
      </c>
      <c r="I293" s="3">
        <f t="shared" si="83"/>
        <v>0</v>
      </c>
      <c r="J293">
        <f t="shared" si="84"/>
        <v>9.52940383498719</v>
      </c>
      <c r="K293" s="6">
        <f t="shared" si="76"/>
        <v>0.3254101356300283</v>
      </c>
      <c r="L293" s="2">
        <f t="shared" si="88"/>
        <v>0</v>
      </c>
      <c r="M293">
        <f t="shared" si="89"/>
        <v>0</v>
      </c>
      <c r="N293">
        <f t="shared" si="77"/>
        <v>0</v>
      </c>
      <c r="O293">
        <f t="shared" si="90"/>
        <v>0</v>
      </c>
      <c r="P293">
        <f t="shared" si="78"/>
        <v>-1.3085941117538735</v>
      </c>
      <c r="S293" s="7"/>
      <c r="T293" s="3"/>
      <c r="U293" s="3"/>
      <c r="V293" s="8"/>
      <c r="W293" s="3"/>
      <c r="X293" s="3"/>
      <c r="Y293" s="3"/>
      <c r="Z293" s="3"/>
      <c r="AA293" s="3"/>
      <c r="AB293" s="3"/>
    </row>
    <row r="294" spans="1:28" ht="12.75">
      <c r="A294">
        <f t="shared" si="85"/>
        <v>236.29999999999893</v>
      </c>
      <c r="B294">
        <f t="shared" si="86"/>
        <v>97159.86737556802</v>
      </c>
      <c r="C294">
        <f t="shared" si="79"/>
        <v>-9.530539448906955</v>
      </c>
      <c r="D294">
        <f t="shared" si="87"/>
        <v>-453.40244882029657</v>
      </c>
      <c r="E294">
        <f t="shared" si="80"/>
        <v>-50178.29019849498</v>
      </c>
      <c r="F294">
        <f t="shared" si="81"/>
        <v>5264.999999999992</v>
      </c>
      <c r="G294">
        <f t="shared" si="82"/>
        <v>0</v>
      </c>
      <c r="H294">
        <f t="shared" si="75"/>
        <v>0</v>
      </c>
      <c r="I294" s="3">
        <f t="shared" si="83"/>
        <v>0</v>
      </c>
      <c r="J294">
        <f t="shared" si="84"/>
        <v>9.530539448906945</v>
      </c>
      <c r="K294" s="6">
        <f t="shared" si="76"/>
        <v>0.32405319115237824</v>
      </c>
      <c r="L294" s="2">
        <f t="shared" si="88"/>
        <v>0</v>
      </c>
      <c r="M294">
        <f t="shared" si="89"/>
        <v>0</v>
      </c>
      <c r="N294">
        <f t="shared" si="77"/>
        <v>0</v>
      </c>
      <c r="O294">
        <f t="shared" si="90"/>
        <v>0</v>
      </c>
      <c r="P294">
        <f t="shared" si="78"/>
        <v>-1.3324001552214186</v>
      </c>
      <c r="S294" s="7"/>
      <c r="T294" s="3"/>
      <c r="U294" s="3"/>
      <c r="V294" s="8"/>
      <c r="W294" s="3"/>
      <c r="X294" s="3"/>
      <c r="Y294" s="3"/>
      <c r="Z294" s="3"/>
      <c r="AA294" s="3"/>
      <c r="AB294" s="3"/>
    </row>
    <row r="295" spans="1:28" ht="12.75">
      <c r="A295">
        <f t="shared" si="85"/>
        <v>237.14999999999893</v>
      </c>
      <c r="B295">
        <f t="shared" si="86"/>
        <v>96767.5886440259</v>
      </c>
      <c r="C295">
        <f t="shared" si="79"/>
        <v>-9.531695563826387</v>
      </c>
      <c r="D295">
        <f t="shared" si="87"/>
        <v>-461.504390049549</v>
      </c>
      <c r="E295">
        <f t="shared" si="80"/>
        <v>-50184.37714354577</v>
      </c>
      <c r="F295">
        <f t="shared" si="81"/>
        <v>5264.999999999992</v>
      </c>
      <c r="G295">
        <f t="shared" si="82"/>
        <v>0</v>
      </c>
      <c r="H295">
        <f t="shared" si="75"/>
        <v>0</v>
      </c>
      <c r="I295" s="3">
        <f t="shared" si="83"/>
        <v>0</v>
      </c>
      <c r="J295">
        <f t="shared" si="84"/>
        <v>9.531695563826371</v>
      </c>
      <c r="K295" s="6">
        <f t="shared" si="76"/>
        <v>0.32269608206875133</v>
      </c>
      <c r="L295" s="2">
        <f t="shared" si="88"/>
        <v>0</v>
      </c>
      <c r="M295">
        <f t="shared" si="89"/>
        <v>0</v>
      </c>
      <c r="N295">
        <f t="shared" si="77"/>
        <v>0</v>
      </c>
      <c r="O295">
        <f t="shared" si="90"/>
        <v>0</v>
      </c>
      <c r="P295">
        <f t="shared" si="78"/>
        <v>-1.356209086513118</v>
      </c>
      <c r="S295" s="7"/>
      <c r="T295" s="3"/>
      <c r="U295" s="3"/>
      <c r="V295" s="8"/>
      <c r="W295" s="3"/>
      <c r="X295" s="3"/>
      <c r="Y295" s="3"/>
      <c r="Z295" s="3"/>
      <c r="AA295" s="3"/>
      <c r="AB295" s="3"/>
    </row>
    <row r="296" spans="1:28" ht="12.75">
      <c r="A296">
        <f t="shared" si="85"/>
        <v>237.99999999999892</v>
      </c>
      <c r="B296">
        <f t="shared" si="86"/>
        <v>96368.42241232407</v>
      </c>
      <c r="C296">
        <f t="shared" si="79"/>
        <v>-9.532872193381255</v>
      </c>
      <c r="D296">
        <f t="shared" si="87"/>
        <v>-469.6073314139231</v>
      </c>
      <c r="E296">
        <f t="shared" si="80"/>
        <v>-50190.57209815216</v>
      </c>
      <c r="F296">
        <f t="shared" si="81"/>
        <v>5264.999999999992</v>
      </c>
      <c r="G296">
        <f t="shared" si="82"/>
        <v>0</v>
      </c>
      <c r="H296">
        <f t="shared" si="75"/>
        <v>0</v>
      </c>
      <c r="I296" s="3">
        <f t="shared" si="83"/>
        <v>0</v>
      </c>
      <c r="J296">
        <f t="shared" si="84"/>
        <v>9.532872193381241</v>
      </c>
      <c r="K296" s="6">
        <f t="shared" si="76"/>
        <v>0.3213388054583034</v>
      </c>
      <c r="L296" s="2">
        <f t="shared" si="88"/>
        <v>0</v>
      </c>
      <c r="M296">
        <f t="shared" si="89"/>
        <v>0</v>
      </c>
      <c r="N296">
        <f t="shared" si="77"/>
        <v>0</v>
      </c>
      <c r="O296">
        <f t="shared" si="90"/>
        <v>0</v>
      </c>
      <c r="P296">
        <f t="shared" si="78"/>
        <v>-1.3800209568718536</v>
      </c>
      <c r="S296" s="7"/>
      <c r="T296" s="3"/>
      <c r="U296" s="3"/>
      <c r="V296" s="8"/>
      <c r="W296" s="3"/>
      <c r="X296" s="3"/>
      <c r="Y296" s="3"/>
      <c r="Z296" s="3"/>
      <c r="AA296" s="3"/>
      <c r="AB296" s="3"/>
    </row>
    <row r="297" spans="1:28" ht="12.75">
      <c r="A297">
        <f t="shared" si="85"/>
        <v>238.84999999999891</v>
      </c>
      <c r="B297">
        <f t="shared" si="86"/>
        <v>95962.36781551581</v>
      </c>
      <c r="C297">
        <f t="shared" si="79"/>
        <v>-9.534069351452944</v>
      </c>
      <c r="D297">
        <f t="shared" si="87"/>
        <v>-477.7112903626581</v>
      </c>
      <c r="E297">
        <f t="shared" si="80"/>
        <v>-50196.875135399605</v>
      </c>
      <c r="F297">
        <f t="shared" si="81"/>
        <v>5264.999999999992</v>
      </c>
      <c r="G297">
        <f t="shared" si="82"/>
        <v>0</v>
      </c>
      <c r="H297">
        <f t="shared" si="75"/>
        <v>0</v>
      </c>
      <c r="I297" s="3">
        <f t="shared" si="83"/>
        <v>0</v>
      </c>
      <c r="J297">
        <f t="shared" si="84"/>
        <v>9.534069351452931</v>
      </c>
      <c r="K297" s="6">
        <f t="shared" si="76"/>
        <v>0.3199813583982138</v>
      </c>
      <c r="L297" s="2">
        <f t="shared" si="88"/>
        <v>0</v>
      </c>
      <c r="M297">
        <f t="shared" si="89"/>
        <v>0</v>
      </c>
      <c r="N297">
        <f t="shared" si="77"/>
        <v>0</v>
      </c>
      <c r="O297">
        <f t="shared" si="90"/>
        <v>0</v>
      </c>
      <c r="P297">
        <f t="shared" si="78"/>
        <v>-1.4038358175751802</v>
      </c>
      <c r="S297" s="7"/>
      <c r="T297" s="3"/>
      <c r="U297" s="3"/>
      <c r="V297" s="8"/>
      <c r="W297" s="3"/>
      <c r="X297" s="3"/>
      <c r="Y297" s="3"/>
      <c r="Z297" s="3"/>
      <c r="AA297" s="3"/>
      <c r="AB297" s="3"/>
    </row>
    <row r="298" spans="1:28" ht="12.75">
      <c r="A298">
        <f t="shared" si="85"/>
        <v>239.6999999999989</v>
      </c>
      <c r="B298">
        <f t="shared" si="86"/>
        <v>95549.42397381236</v>
      </c>
      <c r="C298">
        <f t="shared" si="79"/>
        <v>-9.535287052168865</v>
      </c>
      <c r="D298">
        <f t="shared" si="87"/>
        <v>-485.8162843570016</v>
      </c>
      <c r="E298">
        <f t="shared" si="80"/>
        <v>-50203.28632966891</v>
      </c>
      <c r="F298">
        <f t="shared" si="81"/>
        <v>5264.999999999992</v>
      </c>
      <c r="G298">
        <f t="shared" si="82"/>
        <v>0</v>
      </c>
      <c r="H298">
        <f t="shared" si="75"/>
        <v>0</v>
      </c>
      <c r="I298" s="3">
        <f t="shared" si="83"/>
        <v>0</v>
      </c>
      <c r="J298">
        <f t="shared" si="84"/>
        <v>9.535287052168849</v>
      </c>
      <c r="K298" s="6">
        <f t="shared" si="76"/>
        <v>0.31862373796365034</v>
      </c>
      <c r="L298" s="2">
        <f t="shared" si="88"/>
        <v>0</v>
      </c>
      <c r="M298">
        <f t="shared" si="89"/>
        <v>0</v>
      </c>
      <c r="N298">
        <f t="shared" si="77"/>
        <v>0</v>
      </c>
      <c r="O298">
        <f t="shared" si="90"/>
        <v>0</v>
      </c>
      <c r="P298">
        <f t="shared" si="78"/>
        <v>-1.4276537199359416</v>
      </c>
      <c r="S298" s="7"/>
      <c r="T298" s="3"/>
      <c r="U298" s="3"/>
      <c r="V298" s="8"/>
      <c r="W298" s="3"/>
      <c r="X298" s="3"/>
      <c r="Y298" s="3"/>
      <c r="Z298" s="3"/>
      <c r="AA298" s="3"/>
      <c r="AB298" s="3"/>
    </row>
    <row r="299" spans="1:28" ht="12.75">
      <c r="A299">
        <f t="shared" si="85"/>
        <v>240.5499999999989</v>
      </c>
      <c r="B299">
        <f t="shared" si="86"/>
        <v>95129.5899925725</v>
      </c>
      <c r="C299">
        <f t="shared" si="79"/>
        <v>-9.536525309902832</v>
      </c>
      <c r="D299">
        <f t="shared" si="87"/>
        <v>-493.92233087041905</v>
      </c>
      <c r="E299">
        <f t="shared" si="80"/>
        <v>-50209.805756638256</v>
      </c>
      <c r="F299">
        <f t="shared" si="81"/>
        <v>5264.999999999992</v>
      </c>
      <c r="G299">
        <f t="shared" si="82"/>
        <v>0</v>
      </c>
      <c r="H299">
        <f t="shared" si="75"/>
        <v>0</v>
      </c>
      <c r="I299" s="3">
        <f t="shared" si="83"/>
        <v>0</v>
      </c>
      <c r="J299">
        <f t="shared" si="84"/>
        <v>9.536525309902817</v>
      </c>
      <c r="K299" s="6">
        <f t="shared" si="76"/>
        <v>0.31726594122773455</v>
      </c>
      <c r="L299" s="2">
        <f t="shared" si="88"/>
        <v>0</v>
      </c>
      <c r="M299">
        <f t="shared" si="89"/>
        <v>0</v>
      </c>
      <c r="N299">
        <f t="shared" si="77"/>
        <v>0</v>
      </c>
      <c r="O299">
        <f t="shared" si="90"/>
        <v>0</v>
      </c>
      <c r="P299">
        <f t="shared" si="78"/>
        <v>-1.4514747153028857</v>
      </c>
      <c r="S299" s="7"/>
      <c r="T299" s="3"/>
      <c r="U299" s="3"/>
      <c r="V299" s="8"/>
      <c r="W299" s="3"/>
      <c r="X299" s="3"/>
      <c r="Y299" s="3"/>
      <c r="Z299" s="3"/>
      <c r="AA299" s="3"/>
      <c r="AB299" s="3"/>
    </row>
    <row r="300" spans="1:28" ht="12.75">
      <c r="A300">
        <f t="shared" si="85"/>
        <v>241.3999999999989</v>
      </c>
      <c r="B300">
        <f t="shared" si="86"/>
        <v>94702.864962292</v>
      </c>
      <c r="C300">
        <f t="shared" si="79"/>
        <v>-9.537784139275509</v>
      </c>
      <c r="D300">
        <f t="shared" si="87"/>
        <v>-502.02944738880325</v>
      </c>
      <c r="E300">
        <f t="shared" si="80"/>
        <v>-50216.43349328541</v>
      </c>
      <c r="F300">
        <f t="shared" si="81"/>
        <v>5264.999999999992</v>
      </c>
      <c r="G300">
        <f t="shared" si="82"/>
        <v>0</v>
      </c>
      <c r="H300">
        <f t="shared" si="75"/>
        <v>0</v>
      </c>
      <c r="I300" s="3">
        <f t="shared" si="83"/>
        <v>0</v>
      </c>
      <c r="J300">
        <f t="shared" si="84"/>
        <v>9.537784139275496</v>
      </c>
      <c r="K300" s="6">
        <f t="shared" si="76"/>
        <v>0.315907965261506</v>
      </c>
      <c r="L300" s="2">
        <f t="shared" si="88"/>
        <v>0</v>
      </c>
      <c r="M300">
        <f t="shared" si="89"/>
        <v>0</v>
      </c>
      <c r="N300">
        <f t="shared" si="77"/>
        <v>0</v>
      </c>
      <c r="O300">
        <f t="shared" si="90"/>
        <v>0</v>
      </c>
      <c r="P300">
        <f t="shared" si="78"/>
        <v>-1.4752988550612807</v>
      </c>
      <c r="S300" s="7"/>
      <c r="T300" s="3"/>
      <c r="U300" s="3"/>
      <c r="V300" s="8"/>
      <c r="W300" s="3"/>
      <c r="X300" s="3"/>
      <c r="Y300" s="3"/>
      <c r="Z300" s="3"/>
      <c r="AA300" s="3"/>
      <c r="AB300" s="3"/>
    </row>
    <row r="301" spans="1:28" ht="12.75">
      <c r="A301">
        <f t="shared" si="85"/>
        <v>242.2499999999989</v>
      </c>
      <c r="B301">
        <f t="shared" si="86"/>
        <v>94269.24795859292</v>
      </c>
      <c r="C301">
        <f t="shared" si="79"/>
        <v>-9.539063555154803</v>
      </c>
      <c r="D301">
        <f t="shared" si="87"/>
        <v>-510.13765141068484</v>
      </c>
      <c r="E301">
        <f t="shared" si="80"/>
        <v>-50223.16961788987</v>
      </c>
      <c r="F301">
        <f t="shared" si="81"/>
        <v>5264.999999999992</v>
      </c>
      <c r="G301">
        <f t="shared" si="82"/>
        <v>0</v>
      </c>
      <c r="H301">
        <f t="shared" si="75"/>
        <v>0</v>
      </c>
      <c r="I301" s="3">
        <f t="shared" si="83"/>
        <v>0</v>
      </c>
      <c r="J301">
        <f t="shared" si="84"/>
        <v>9.539063555154787</v>
      </c>
      <c r="K301" s="6">
        <f t="shared" si="76"/>
        <v>0.31454980713388764</v>
      </c>
      <c r="L301" s="2">
        <f t="shared" si="88"/>
        <v>0</v>
      </c>
      <c r="M301">
        <f t="shared" si="89"/>
        <v>0</v>
      </c>
      <c r="N301">
        <f t="shared" si="77"/>
        <v>0</v>
      </c>
      <c r="O301">
        <f t="shared" si="90"/>
        <v>0</v>
      </c>
      <c r="P301">
        <f t="shared" si="78"/>
        <v>-1.4991261906335327</v>
      </c>
      <c r="S301" s="7"/>
      <c r="T301" s="3"/>
      <c r="U301" s="3"/>
      <c r="V301" s="8"/>
      <c r="W301" s="3"/>
      <c r="X301" s="3"/>
      <c r="Y301" s="3"/>
      <c r="Z301" s="3"/>
      <c r="AA301" s="3"/>
      <c r="AB301" s="3"/>
    </row>
    <row r="302" spans="1:28" ht="12.75">
      <c r="A302">
        <f t="shared" si="85"/>
        <v>243.0999999999989</v>
      </c>
      <c r="B302">
        <f t="shared" si="86"/>
        <v>93828.73804221259</v>
      </c>
      <c r="C302">
        <f t="shared" si="79"/>
        <v>-9.540363572656295</v>
      </c>
      <c r="D302">
        <f t="shared" si="87"/>
        <v>-518.2469604474427</v>
      </c>
      <c r="E302">
        <f t="shared" si="80"/>
        <v>-50230.01421003523</v>
      </c>
      <c r="F302">
        <f t="shared" si="81"/>
        <v>5264.999999999992</v>
      </c>
      <c r="G302">
        <f t="shared" si="82"/>
        <v>0</v>
      </c>
      <c r="H302">
        <f t="shared" si="75"/>
        <v>0</v>
      </c>
      <c r="I302" s="3">
        <f t="shared" si="83"/>
        <v>0</v>
      </c>
      <c r="J302">
        <f t="shared" si="84"/>
        <v>9.540363572656279</v>
      </c>
      <c r="K302" s="6">
        <f t="shared" si="76"/>
        <v>0.3131914639116501</v>
      </c>
      <c r="L302" s="2">
        <f t="shared" si="88"/>
        <v>0</v>
      </c>
      <c r="M302">
        <f t="shared" si="89"/>
        <v>0</v>
      </c>
      <c r="N302">
        <f t="shared" si="77"/>
        <v>0</v>
      </c>
      <c r="O302">
        <f t="shared" si="90"/>
        <v>0</v>
      </c>
      <c r="P302">
        <f t="shared" si="78"/>
        <v>-1.5229567734798044</v>
      </c>
      <c r="S302" s="7"/>
      <c r="T302" s="3"/>
      <c r="U302" s="3"/>
      <c r="V302" s="8"/>
      <c r="W302" s="3"/>
      <c r="X302" s="3"/>
      <c r="Y302" s="3"/>
      <c r="Z302" s="3"/>
      <c r="AA302" s="3"/>
      <c r="AB302" s="3"/>
    </row>
    <row r="303" spans="1:28" ht="12.75">
      <c r="A303">
        <f t="shared" si="85"/>
        <v>243.94999999999888</v>
      </c>
      <c r="B303">
        <f t="shared" si="86"/>
        <v>93381.33425899259</v>
      </c>
      <c r="C303">
        <f t="shared" si="79"/>
        <v>-9.541684207143678</v>
      </c>
      <c r="D303">
        <f t="shared" si="87"/>
        <v>-526.3573920235148</v>
      </c>
      <c r="E303">
        <f t="shared" si="80"/>
        <v>-50236.9673506113</v>
      </c>
      <c r="F303">
        <f t="shared" si="81"/>
        <v>5264.999999999992</v>
      </c>
      <c r="G303">
        <f t="shared" si="82"/>
        <v>0</v>
      </c>
      <c r="H303">
        <f t="shared" si="75"/>
        <v>0</v>
      </c>
      <c r="I303" s="3">
        <f t="shared" si="83"/>
        <v>0</v>
      </c>
      <c r="J303">
        <f t="shared" si="84"/>
        <v>9.541684207143662</v>
      </c>
      <c r="K303" s="6">
        <f t="shared" si="76"/>
        <v>0.3118329326593767</v>
      </c>
      <c r="L303" s="2">
        <f t="shared" si="88"/>
        <v>0</v>
      </c>
      <c r="M303">
        <f t="shared" si="89"/>
        <v>0</v>
      </c>
      <c r="N303">
        <f t="shared" si="77"/>
        <v>0</v>
      </c>
      <c r="O303">
        <f t="shared" si="90"/>
        <v>0</v>
      </c>
      <c r="P303">
        <f t="shared" si="78"/>
        <v>-1.5467906550986357</v>
      </c>
      <c r="S303" s="7"/>
      <c r="T303" s="3"/>
      <c r="U303" s="3"/>
      <c r="V303" s="8"/>
      <c r="W303" s="3"/>
      <c r="X303" s="3"/>
      <c r="Y303" s="3"/>
      <c r="Z303" s="3"/>
      <c r="AA303" s="3"/>
      <c r="AB303" s="3"/>
    </row>
    <row r="304" spans="1:28" ht="12.75">
      <c r="A304">
        <f t="shared" si="85"/>
        <v>244.79999999999887</v>
      </c>
      <c r="B304">
        <f t="shared" si="86"/>
        <v>92927.03563986746</v>
      </c>
      <c r="C304">
        <f t="shared" si="79"/>
        <v>-9.54302547422919</v>
      </c>
      <c r="D304">
        <f t="shared" si="87"/>
        <v>-534.4689636766095</v>
      </c>
      <c r="E304">
        <f t="shared" si="80"/>
        <v>-50244.02912181652</v>
      </c>
      <c r="F304">
        <f t="shared" si="81"/>
        <v>5264.999999999992</v>
      </c>
      <c r="G304">
        <f t="shared" si="82"/>
        <v>0</v>
      </c>
      <c r="H304">
        <f t="shared" si="75"/>
        <v>0</v>
      </c>
      <c r="I304" s="3">
        <f t="shared" si="83"/>
        <v>0</v>
      </c>
      <c r="J304">
        <f t="shared" si="84"/>
        <v>9.543025474229173</v>
      </c>
      <c r="K304" s="6">
        <f t="shared" si="76"/>
        <v>0.3104742104394278</v>
      </c>
      <c r="L304" s="2">
        <f t="shared" si="88"/>
        <v>0</v>
      </c>
      <c r="M304">
        <f t="shared" si="89"/>
        <v>0</v>
      </c>
      <c r="N304">
        <f t="shared" si="77"/>
        <v>0</v>
      </c>
      <c r="O304">
        <f t="shared" si="90"/>
        <v>0</v>
      </c>
      <c r="P304">
        <f t="shared" si="78"/>
        <v>-1.5706278870275632</v>
      </c>
      <c r="S304" s="7"/>
      <c r="T304" s="3"/>
      <c r="U304" s="3"/>
      <c r="V304" s="8"/>
      <c r="W304" s="3"/>
      <c r="X304" s="3"/>
      <c r="Y304" s="3"/>
      <c r="Z304" s="3"/>
      <c r="AA304" s="3"/>
      <c r="AB304" s="3"/>
    </row>
    <row r="305" spans="1:28" ht="12.75">
      <c r="A305">
        <f t="shared" si="85"/>
        <v>245.64999999999887</v>
      </c>
      <c r="B305">
        <f t="shared" si="86"/>
        <v>92465.84120085323</v>
      </c>
      <c r="C305">
        <f t="shared" si="79"/>
        <v>-9.544387389774068</v>
      </c>
      <c r="D305">
        <f t="shared" si="87"/>
        <v>-542.5816929579174</v>
      </c>
      <c r="E305">
        <f t="shared" si="80"/>
        <v>-50251.199607160284</v>
      </c>
      <c r="F305">
        <f t="shared" si="81"/>
        <v>5264.999999999992</v>
      </c>
      <c r="G305">
        <f t="shared" si="82"/>
        <v>0</v>
      </c>
      <c r="H305">
        <f t="shared" si="75"/>
        <v>0</v>
      </c>
      <c r="I305" s="3">
        <f t="shared" si="83"/>
        <v>0</v>
      </c>
      <c r="J305">
        <f t="shared" si="84"/>
        <v>9.54438738977405</v>
      </c>
      <c r="K305" s="6">
        <f t="shared" si="76"/>
        <v>0.30911529431190554</v>
      </c>
      <c r="L305" s="2">
        <f t="shared" si="88"/>
        <v>0</v>
      </c>
      <c r="M305">
        <f t="shared" si="89"/>
        <v>0</v>
      </c>
      <c r="N305">
        <f t="shared" si="77"/>
        <v>0</v>
      </c>
      <c r="O305">
        <f t="shared" si="90"/>
        <v>0</v>
      </c>
      <c r="P305">
        <f t="shared" si="78"/>
        <v>-1.5944685208437432</v>
      </c>
      <c r="S305" s="7"/>
      <c r="T305" s="3"/>
      <c r="U305" s="3"/>
      <c r="V305" s="8"/>
      <c r="W305" s="3"/>
      <c r="X305" s="3"/>
      <c r="Y305" s="3"/>
      <c r="Z305" s="3"/>
      <c r="AA305" s="3"/>
      <c r="AB305" s="3"/>
    </row>
    <row r="306" spans="1:28" ht="12.75">
      <c r="A306">
        <f t="shared" si="85"/>
        <v>246.49999999999886</v>
      </c>
      <c r="B306">
        <f t="shared" si="86"/>
        <v>91997.74994303576</v>
      </c>
      <c r="C306">
        <f t="shared" si="79"/>
        <v>-9.545769969888992</v>
      </c>
      <c r="D306">
        <f t="shared" si="87"/>
        <v>-550.6955974323231</v>
      </c>
      <c r="E306">
        <f t="shared" si="80"/>
        <v>-50258.47889146536</v>
      </c>
      <c r="F306">
        <f t="shared" si="81"/>
        <v>5264.999999999992</v>
      </c>
      <c r="G306">
        <f t="shared" si="82"/>
        <v>0</v>
      </c>
      <c r="H306">
        <f t="shared" si="75"/>
        <v>0</v>
      </c>
      <c r="I306" s="3">
        <f t="shared" si="83"/>
        <v>0</v>
      </c>
      <c r="J306">
        <f t="shared" si="84"/>
        <v>9.545769969888973</v>
      </c>
      <c r="K306" s="6">
        <f t="shared" si="76"/>
        <v>0.30775618133461813</v>
      </c>
      <c r="L306" s="2">
        <f t="shared" si="88"/>
        <v>0</v>
      </c>
      <c r="M306">
        <f t="shared" si="89"/>
        <v>0</v>
      </c>
      <c r="N306">
        <f t="shared" si="77"/>
        <v>0</v>
      </c>
      <c r="O306">
        <f t="shared" si="90"/>
        <v>0</v>
      </c>
      <c r="P306">
        <f t="shared" si="78"/>
        <v>-1.6183126081645745</v>
      </c>
      <c r="S306" s="7"/>
      <c r="T306" s="3"/>
      <c r="U306" s="3"/>
      <c r="V306" s="8"/>
      <c r="W306" s="3"/>
      <c r="X306" s="3"/>
      <c r="Y306" s="3"/>
      <c r="Z306" s="3"/>
      <c r="AA306" s="3"/>
      <c r="AB306" s="3"/>
    </row>
    <row r="307" spans="1:28" ht="12.75">
      <c r="A307">
        <f t="shared" si="85"/>
        <v>247.34999999999886</v>
      </c>
      <c r="B307">
        <f t="shared" si="86"/>
        <v>91522.76085255893</v>
      </c>
      <c r="C307">
        <f t="shared" si="79"/>
        <v>-9.547173230934558</v>
      </c>
      <c r="D307">
        <f t="shared" si="87"/>
        <v>-558.8106946786174</v>
      </c>
      <c r="E307">
        <f t="shared" si="80"/>
        <v>-50265.86706087025</v>
      </c>
      <c r="F307">
        <f t="shared" si="81"/>
        <v>5264.999999999992</v>
      </c>
      <c r="G307">
        <f t="shared" si="82"/>
        <v>0</v>
      </c>
      <c r="H307">
        <f t="shared" si="75"/>
        <v>0</v>
      </c>
      <c r="I307" s="3">
        <f t="shared" si="83"/>
        <v>0</v>
      </c>
      <c r="J307">
        <f t="shared" si="84"/>
        <v>9.54717323093454</v>
      </c>
      <c r="K307" s="6">
        <f t="shared" si="76"/>
        <v>0.30639686856304454</v>
      </c>
      <c r="L307" s="2">
        <f t="shared" si="88"/>
        <v>0</v>
      </c>
      <c r="M307">
        <f t="shared" si="89"/>
        <v>0</v>
      </c>
      <c r="N307">
        <f t="shared" si="77"/>
        <v>0</v>
      </c>
      <c r="O307">
        <f t="shared" si="90"/>
        <v>0</v>
      </c>
      <c r="P307">
        <f t="shared" si="78"/>
        <v>-1.6421602006483218</v>
      </c>
      <c r="S307" s="7"/>
      <c r="T307" s="3"/>
      <c r="U307" s="3"/>
      <c r="V307" s="8"/>
      <c r="W307" s="3"/>
      <c r="X307" s="3"/>
      <c r="Y307" s="3"/>
      <c r="Z307" s="3"/>
      <c r="AA307" s="3"/>
      <c r="AB307" s="3"/>
    </row>
    <row r="308" spans="1:28" ht="12.75">
      <c r="A308">
        <f t="shared" si="85"/>
        <v>248.19999999999885</v>
      </c>
      <c r="B308">
        <f t="shared" si="86"/>
        <v>91040.87290061267</v>
      </c>
      <c r="C308">
        <f t="shared" si="79"/>
        <v>-9.548597189521743</v>
      </c>
      <c r="D308">
        <f t="shared" si="87"/>
        <v>-566.9270022897109</v>
      </c>
      <c r="E308">
        <f t="shared" si="80"/>
        <v>-50273.364202831806</v>
      </c>
      <c r="F308">
        <f t="shared" si="81"/>
        <v>5264.999999999992</v>
      </c>
      <c r="G308">
        <f t="shared" si="82"/>
        <v>0</v>
      </c>
      <c r="H308">
        <f t="shared" si="75"/>
        <v>0</v>
      </c>
      <c r="I308" s="3">
        <f t="shared" si="83"/>
        <v>0</v>
      </c>
      <c r="J308">
        <f t="shared" si="84"/>
        <v>9.548597189521725</v>
      </c>
      <c r="K308" s="6">
        <f t="shared" si="76"/>
        <v>0.30503735305029855</v>
      </c>
      <c r="L308" s="2">
        <f t="shared" si="88"/>
        <v>0</v>
      </c>
      <c r="M308">
        <f t="shared" si="89"/>
        <v>0</v>
      </c>
      <c r="N308">
        <f t="shared" si="77"/>
        <v>0</v>
      </c>
      <c r="O308">
        <f t="shared" si="90"/>
        <v>0</v>
      </c>
      <c r="P308">
        <f t="shared" si="78"/>
        <v>-1.6660113499947424</v>
      </c>
      <c r="S308" s="7"/>
      <c r="T308" s="3"/>
      <c r="U308" s="3"/>
      <c r="V308" s="8"/>
      <c r="W308" s="3"/>
      <c r="X308" s="3"/>
      <c r="Y308" s="3"/>
      <c r="Z308" s="3"/>
      <c r="AA308" s="3"/>
      <c r="AB308" s="3"/>
    </row>
    <row r="309" spans="1:28" ht="12.75">
      <c r="A309">
        <f t="shared" si="85"/>
        <v>249.04999999999885</v>
      </c>
      <c r="B309">
        <f t="shared" si="86"/>
        <v>90552.08504342074</v>
      </c>
      <c r="C309">
        <f t="shared" si="79"/>
        <v>-9.550041862512385</v>
      </c>
      <c r="D309">
        <f t="shared" si="87"/>
        <v>-575.0445378728465</v>
      </c>
      <c r="E309">
        <f t="shared" si="80"/>
        <v>-50280.97040612751</v>
      </c>
      <c r="F309">
        <f t="shared" si="81"/>
        <v>5264.999999999992</v>
      </c>
      <c r="G309">
        <f t="shared" si="82"/>
        <v>0</v>
      </c>
      <c r="H309">
        <f t="shared" si="75"/>
        <v>0</v>
      </c>
      <c r="I309" s="3">
        <f t="shared" si="83"/>
        <v>0</v>
      </c>
      <c r="J309">
        <f t="shared" si="84"/>
        <v>9.550041862512362</v>
      </c>
      <c r="K309" s="6">
        <f t="shared" si="76"/>
        <v>0.3036776318470933</v>
      </c>
      <c r="L309" s="2">
        <f t="shared" si="88"/>
        <v>0</v>
      </c>
      <c r="M309">
        <f t="shared" si="89"/>
        <v>0</v>
      </c>
      <c r="N309">
        <f t="shared" si="77"/>
        <v>0</v>
      </c>
      <c r="O309">
        <f t="shared" si="90"/>
        <v>0</v>
      </c>
      <c r="P309">
        <f t="shared" si="78"/>
        <v>-1.6898661079457125</v>
      </c>
      <c r="S309" s="7"/>
      <c r="T309" s="3"/>
      <c r="U309" s="3"/>
      <c r="V309" s="8"/>
      <c r="W309" s="3"/>
      <c r="X309" s="3"/>
      <c r="Y309" s="3"/>
      <c r="Z309" s="3"/>
      <c r="AA309" s="3"/>
      <c r="AB309" s="3"/>
    </row>
    <row r="310" spans="1:28" ht="12.75">
      <c r="A310">
        <f t="shared" si="85"/>
        <v>249.89999999999884</v>
      </c>
      <c r="B310">
        <f t="shared" si="86"/>
        <v>90056.39622222839</v>
      </c>
      <c r="C310">
        <f t="shared" si="79"/>
        <v>-9.551507267019648</v>
      </c>
      <c r="D310">
        <f t="shared" si="87"/>
        <v>-583.1633190498131</v>
      </c>
      <c r="E310">
        <f t="shared" si="80"/>
        <v>-50288.68576085827</v>
      </c>
      <c r="F310">
        <f t="shared" si="81"/>
        <v>5264.999999999992</v>
      </c>
      <c r="G310">
        <f t="shared" si="82"/>
        <v>0</v>
      </c>
      <c r="H310">
        <f t="shared" si="75"/>
        <v>0</v>
      </c>
      <c r="I310" s="3">
        <f t="shared" si="83"/>
        <v>0</v>
      </c>
      <c r="J310">
        <f t="shared" si="84"/>
        <v>9.55150726701963</v>
      </c>
      <c r="K310" s="6">
        <f t="shared" si="76"/>
        <v>0.30231770200170516</v>
      </c>
      <c r="L310" s="2">
        <f t="shared" si="88"/>
        <v>0</v>
      </c>
      <c r="M310">
        <f t="shared" si="89"/>
        <v>0</v>
      </c>
      <c r="N310">
        <f t="shared" si="77"/>
        <v>0</v>
      </c>
      <c r="O310">
        <f t="shared" si="90"/>
        <v>0</v>
      </c>
      <c r="P310">
        <f t="shared" si="78"/>
        <v>-1.7137245262858536</v>
      </c>
      <c r="S310" s="7"/>
      <c r="T310" s="3"/>
      <c r="U310" s="3"/>
      <c r="V310" s="8"/>
      <c r="W310" s="3"/>
      <c r="X310" s="3"/>
      <c r="Y310" s="3"/>
      <c r="Z310" s="3"/>
      <c r="AA310" s="3"/>
      <c r="AB310" s="3"/>
    </row>
    <row r="311" spans="1:28" ht="12.75">
      <c r="A311">
        <f t="shared" si="85"/>
        <v>250.74999999999883</v>
      </c>
      <c r="B311">
        <f t="shared" si="86"/>
        <v>89553.8053632898</v>
      </c>
      <c r="C311">
        <f t="shared" si="79"/>
        <v>-9.55299342040855</v>
      </c>
      <c r="D311">
        <f t="shared" si="87"/>
        <v>-591.2833634571604</v>
      </c>
      <c r="E311">
        <f t="shared" si="80"/>
        <v>-50296.510358450825</v>
      </c>
      <c r="F311">
        <f t="shared" si="81"/>
        <v>5264.999999999992</v>
      </c>
      <c r="G311">
        <f t="shared" si="82"/>
        <v>0</v>
      </c>
      <c r="H311">
        <f t="shared" si="75"/>
        <v>0</v>
      </c>
      <c r="I311" s="3">
        <f t="shared" si="83"/>
        <v>0</v>
      </c>
      <c r="J311">
        <f t="shared" si="84"/>
        <v>9.552993420408528</v>
      </c>
      <c r="K311" s="6">
        <f t="shared" si="76"/>
        <v>0.30095756055993844</v>
      </c>
      <c r="L311" s="2">
        <f t="shared" si="88"/>
        <v>0</v>
      </c>
      <c r="M311">
        <f t="shared" si="89"/>
        <v>0</v>
      </c>
      <c r="N311">
        <f t="shared" si="77"/>
        <v>0</v>
      </c>
      <c r="O311">
        <f t="shared" si="90"/>
        <v>0</v>
      </c>
      <c r="P311">
        <f t="shared" si="78"/>
        <v>-1.7375866568431642</v>
      </c>
      <c r="S311" s="7"/>
      <c r="T311" s="3"/>
      <c r="U311" s="3"/>
      <c r="V311" s="8"/>
      <c r="W311" s="3"/>
      <c r="X311" s="3"/>
      <c r="Y311" s="3"/>
      <c r="Z311" s="3"/>
      <c r="AA311" s="3"/>
      <c r="AB311" s="3"/>
    </row>
    <row r="312" spans="1:28" ht="12.75">
      <c r="A312">
        <f t="shared" si="85"/>
        <v>251.59999999999883</v>
      </c>
      <c r="B312">
        <f t="shared" si="86"/>
        <v>89044.31137785534</v>
      </c>
      <c r="C312">
        <f t="shared" si="79"/>
        <v>-9.554500340296421</v>
      </c>
      <c r="D312">
        <f t="shared" si="87"/>
        <v>-599.4046887464124</v>
      </c>
      <c r="E312">
        <f t="shared" si="80"/>
        <v>-50304.44429166047</v>
      </c>
      <c r="F312">
        <f t="shared" si="81"/>
        <v>5264.999999999992</v>
      </c>
      <c r="G312">
        <f t="shared" si="82"/>
        <v>0</v>
      </c>
      <c r="H312">
        <f t="shared" si="75"/>
        <v>0</v>
      </c>
      <c r="I312" s="3">
        <f t="shared" si="83"/>
        <v>0</v>
      </c>
      <c r="J312">
        <f t="shared" si="84"/>
        <v>9.554500340296403</v>
      </c>
      <c r="K312" s="6">
        <f t="shared" si="76"/>
        <v>0.29959720456508887</v>
      </c>
      <c r="L312" s="2">
        <f t="shared" si="88"/>
        <v>0</v>
      </c>
      <c r="M312">
        <f t="shared" si="89"/>
        <v>0</v>
      </c>
      <c r="N312">
        <f t="shared" si="77"/>
        <v>0</v>
      </c>
      <c r="O312">
        <f t="shared" si="90"/>
        <v>0</v>
      </c>
      <c r="P312">
        <f t="shared" si="78"/>
        <v>-1.761452551489648</v>
      </c>
      <c r="S312" s="7"/>
      <c r="T312" s="3"/>
      <c r="U312" s="3"/>
      <c r="V312" s="8"/>
      <c r="W312" s="3"/>
      <c r="X312" s="3"/>
      <c r="Y312" s="3"/>
      <c r="Z312" s="3"/>
      <c r="AA312" s="3"/>
      <c r="AB312" s="3"/>
    </row>
    <row r="313" spans="1:28" ht="12.75">
      <c r="A313">
        <f t="shared" si="85"/>
        <v>252.44999999999882</v>
      </c>
      <c r="B313">
        <f t="shared" si="86"/>
        <v>88527.91316215869</v>
      </c>
      <c r="C313">
        <f t="shared" si="79"/>
        <v>-9.556028044553448</v>
      </c>
      <c r="D313">
        <f t="shared" si="87"/>
        <v>-607.5273125842828</v>
      </c>
      <c r="E313">
        <f t="shared" si="80"/>
        <v>-50312.48765457371</v>
      </c>
      <c r="F313">
        <f t="shared" si="81"/>
        <v>5264.999999999992</v>
      </c>
      <c r="G313">
        <f t="shared" si="82"/>
        <v>0</v>
      </c>
      <c r="H313">
        <f t="shared" si="75"/>
        <v>0</v>
      </c>
      <c r="I313" s="3">
        <f t="shared" si="83"/>
        <v>0</v>
      </c>
      <c r="J313">
        <f t="shared" si="84"/>
        <v>9.556028044553427</v>
      </c>
      <c r="K313" s="6">
        <f t="shared" si="76"/>
        <v>0.2982366310579079</v>
      </c>
      <c r="L313" s="2">
        <f t="shared" si="88"/>
        <v>0</v>
      </c>
      <c r="M313">
        <f t="shared" si="89"/>
        <v>0</v>
      </c>
      <c r="N313">
        <f t="shared" si="77"/>
        <v>0</v>
      </c>
      <c r="O313">
        <f t="shared" si="90"/>
        <v>0</v>
      </c>
      <c r="P313">
        <f t="shared" si="78"/>
        <v>-1.7853222621419458</v>
      </c>
      <c r="S313" s="7"/>
      <c r="T313" s="3"/>
      <c r="U313" s="3"/>
      <c r="V313" s="8"/>
      <c r="W313" s="3"/>
      <c r="X313" s="3"/>
      <c r="Y313" s="3"/>
      <c r="Z313" s="3"/>
      <c r="AA313" s="3"/>
      <c r="AB313" s="3"/>
    </row>
    <row r="314" spans="1:28" ht="12.75">
      <c r="A314">
        <f t="shared" si="85"/>
        <v>253.29999999999882</v>
      </c>
      <c r="B314">
        <f t="shared" si="86"/>
        <v>88004.60959740372</v>
      </c>
      <c r="C314">
        <f t="shared" si="79"/>
        <v>-9.557576551303159</v>
      </c>
      <c r="D314">
        <f t="shared" si="87"/>
        <v>-615.6512526528904</v>
      </c>
      <c r="E314">
        <f t="shared" si="80"/>
        <v>-50320.64054261094</v>
      </c>
      <c r="F314">
        <f t="shared" si="81"/>
        <v>5264.999999999992</v>
      </c>
      <c r="G314">
        <f t="shared" si="82"/>
        <v>0</v>
      </c>
      <c r="H314">
        <f t="shared" si="75"/>
        <v>0</v>
      </c>
      <c r="I314" s="3">
        <f t="shared" si="83"/>
        <v>0</v>
      </c>
      <c r="J314">
        <f t="shared" si="84"/>
        <v>9.557576551303137</v>
      </c>
      <c r="K314" s="6">
        <f t="shared" si="76"/>
        <v>0.29687583707656656</v>
      </c>
      <c r="L314" s="2">
        <f t="shared" si="88"/>
        <v>0</v>
      </c>
      <c r="M314">
        <f t="shared" si="89"/>
        <v>0</v>
      </c>
      <c r="N314">
        <f t="shared" si="77"/>
        <v>0</v>
      </c>
      <c r="O314">
        <f t="shared" si="90"/>
        <v>0</v>
      </c>
      <c r="P314">
        <f t="shared" si="78"/>
        <v>-1.8091958407619688</v>
      </c>
      <c r="S314" s="7"/>
      <c r="T314" s="3"/>
      <c r="U314" s="3"/>
      <c r="V314" s="8"/>
      <c r="W314" s="3"/>
      <c r="X314" s="3"/>
      <c r="Y314" s="3"/>
      <c r="Z314" s="3"/>
      <c r="AA314" s="3"/>
      <c r="AB314" s="3"/>
    </row>
    <row r="315" spans="1:28" ht="12.75">
      <c r="A315">
        <f t="shared" si="85"/>
        <v>254.1499999999988</v>
      </c>
      <c r="B315">
        <f t="shared" si="86"/>
        <v>87474.39954975124</v>
      </c>
      <c r="C315">
        <f t="shared" si="79"/>
        <v>-9.55914587892296</v>
      </c>
      <c r="D315">
        <f t="shared" si="87"/>
        <v>-623.7765266499749</v>
      </c>
      <c r="E315">
        <f t="shared" si="80"/>
        <v>-50328.90305252917</v>
      </c>
      <c r="F315">
        <f t="shared" si="81"/>
        <v>5264.999999999992</v>
      </c>
      <c r="G315">
        <f t="shared" si="82"/>
        <v>0</v>
      </c>
      <c r="H315">
        <f t="shared" si="75"/>
        <v>0</v>
      </c>
      <c r="I315" s="3">
        <f t="shared" si="83"/>
        <v>0</v>
      </c>
      <c r="J315">
        <f t="shared" si="84"/>
        <v>9.559145878922934</v>
      </c>
      <c r="K315" s="6">
        <f t="shared" si="76"/>
        <v>0.2955148196566194</v>
      </c>
      <c r="L315" s="2">
        <f t="shared" si="88"/>
        <v>0</v>
      </c>
      <c r="M315">
        <f t="shared" si="89"/>
        <v>0</v>
      </c>
      <c r="N315">
        <f t="shared" si="77"/>
        <v>0</v>
      </c>
      <c r="O315">
        <f t="shared" si="90"/>
        <v>0</v>
      </c>
      <c r="P315">
        <f t="shared" si="78"/>
        <v>-1.833073339357533</v>
      </c>
      <c r="S315" s="7"/>
      <c r="T315" s="3"/>
      <c r="U315" s="3"/>
      <c r="V315" s="8"/>
      <c r="W315" s="3"/>
      <c r="X315" s="3"/>
      <c r="Y315" s="3"/>
      <c r="Z315" s="3"/>
      <c r="AA315" s="3"/>
      <c r="AB315" s="3"/>
    </row>
    <row r="316" spans="1:28" ht="12.75">
      <c r="A316">
        <f t="shared" si="85"/>
        <v>254.9999999999988</v>
      </c>
      <c r="B316">
        <f t="shared" si="86"/>
        <v>86937.28187030548</v>
      </c>
      <c r="C316">
        <f t="shared" si="79"/>
        <v>-9.560736046044658</v>
      </c>
      <c r="D316">
        <f t="shared" si="87"/>
        <v>-631.9031522891129</v>
      </c>
      <c r="E316">
        <f t="shared" si="80"/>
        <v>-50337.27528242492</v>
      </c>
      <c r="F316">
        <f t="shared" si="81"/>
        <v>5264.999999999992</v>
      </c>
      <c r="G316">
        <f t="shared" si="82"/>
        <v>0</v>
      </c>
      <c r="H316">
        <f t="shared" si="75"/>
        <v>0</v>
      </c>
      <c r="I316" s="3">
        <f t="shared" si="83"/>
        <v>0</v>
      </c>
      <c r="J316">
        <f t="shared" si="84"/>
        <v>9.560736046044633</v>
      </c>
      <c r="K316" s="6">
        <f t="shared" si="76"/>
        <v>0.29415357583096813</v>
      </c>
      <c r="L316" s="2">
        <f t="shared" si="88"/>
        <v>0</v>
      </c>
      <c r="M316">
        <f t="shared" si="89"/>
        <v>0</v>
      </c>
      <c r="N316">
        <f t="shared" si="77"/>
        <v>0</v>
      </c>
      <c r="O316">
        <f t="shared" si="90"/>
        <v>0</v>
      </c>
      <c r="P316">
        <f t="shared" si="78"/>
        <v>-1.8569548099829936</v>
      </c>
      <c r="S316" s="7"/>
      <c r="T316" s="3"/>
      <c r="U316" s="3"/>
      <c r="V316" s="8"/>
      <c r="W316" s="3"/>
      <c r="X316" s="3"/>
      <c r="Y316" s="3"/>
      <c r="Z316" s="3"/>
      <c r="AA316" s="3"/>
      <c r="AB316" s="3"/>
    </row>
    <row r="317" spans="1:28" ht="12.75">
      <c r="A317">
        <f t="shared" si="85"/>
        <v>255.8499999999988</v>
      </c>
      <c r="B317">
        <f t="shared" si="86"/>
        <v>86393.25539510052</v>
      </c>
      <c r="C317">
        <f t="shared" si="79"/>
        <v>-9.562347071555008</v>
      </c>
      <c r="D317">
        <f t="shared" si="87"/>
        <v>-640.0311472999347</v>
      </c>
      <c r="E317">
        <f t="shared" si="80"/>
        <v>-50345.75733173691</v>
      </c>
      <c r="F317">
        <f t="shared" si="81"/>
        <v>5264.999999999992</v>
      </c>
      <c r="G317">
        <f t="shared" si="82"/>
        <v>0</v>
      </c>
      <c r="H317">
        <f t="shared" si="75"/>
        <v>0</v>
      </c>
      <c r="I317" s="3">
        <f t="shared" si="83"/>
        <v>0</v>
      </c>
      <c r="J317">
        <f t="shared" si="84"/>
        <v>9.562347071554983</v>
      </c>
      <c r="K317" s="6">
        <f t="shared" si="76"/>
        <v>0.2927921026298254</v>
      </c>
      <c r="L317" s="2">
        <f t="shared" si="88"/>
        <v>0</v>
      </c>
      <c r="M317">
        <f t="shared" si="89"/>
        <v>0</v>
      </c>
      <c r="N317">
        <f t="shared" si="77"/>
        <v>0</v>
      </c>
      <c r="O317">
        <f t="shared" si="90"/>
        <v>0</v>
      </c>
      <c r="P317">
        <f t="shared" si="78"/>
        <v>-1.8808403047398825</v>
      </c>
      <c r="S317" s="7"/>
      <c r="T317" s="3"/>
      <c r="U317" s="3"/>
      <c r="V317" s="8"/>
      <c r="W317" s="3"/>
      <c r="X317" s="3"/>
      <c r="Y317" s="3"/>
      <c r="Z317" s="3"/>
      <c r="AA317" s="3"/>
      <c r="AB317" s="3"/>
    </row>
    <row r="318" spans="1:28" ht="12.75">
      <c r="A318">
        <f t="shared" si="85"/>
        <v>256.6999999999988</v>
      </c>
      <c r="B318">
        <f t="shared" si="86"/>
        <v>85842.31894508643</v>
      </c>
      <c r="C318">
        <f t="shared" si="79"/>
        <v>-9.563978974596242</v>
      </c>
      <c r="D318">
        <f t="shared" si="87"/>
        <v>-648.1605294283415</v>
      </c>
      <c r="E318">
        <f t="shared" si="80"/>
        <v>-50354.34930124901</v>
      </c>
      <c r="F318">
        <f t="shared" si="81"/>
        <v>5264.999999999992</v>
      </c>
      <c r="G318">
        <f t="shared" si="82"/>
        <v>0</v>
      </c>
      <c r="H318">
        <f t="shared" si="75"/>
        <v>0</v>
      </c>
      <c r="I318" s="3">
        <f t="shared" si="83"/>
        <v>0</v>
      </c>
      <c r="J318">
        <f t="shared" si="84"/>
        <v>9.563978974596218</v>
      </c>
      <c r="K318" s="6">
        <f t="shared" si="76"/>
        <v>0.2914303970806785</v>
      </c>
      <c r="L318" s="2">
        <f t="shared" si="88"/>
        <v>0</v>
      </c>
      <c r="M318">
        <f t="shared" si="89"/>
        <v>0</v>
      </c>
      <c r="N318">
        <f t="shared" si="77"/>
        <v>0</v>
      </c>
      <c r="O318">
        <f t="shared" si="90"/>
        <v>0</v>
      </c>
      <c r="P318">
        <f t="shared" si="78"/>
        <v>-1.904729875777547</v>
      </c>
      <c r="S318" s="7"/>
      <c r="T318" s="3"/>
      <c r="U318" s="3"/>
      <c r="V318" s="8"/>
      <c r="W318" s="3"/>
      <c r="X318" s="3"/>
      <c r="Y318" s="3"/>
      <c r="Z318" s="3"/>
      <c r="AA318" s="3"/>
      <c r="AB318" s="3"/>
    </row>
    <row r="319" spans="1:28" ht="12.75">
      <c r="A319">
        <f t="shared" si="85"/>
        <v>257.5499999999988</v>
      </c>
      <c r="B319">
        <f t="shared" si="86"/>
        <v>85284.4713261152</v>
      </c>
      <c r="C319">
        <f t="shared" si="79"/>
        <v>-9.565631774566643</v>
      </c>
      <c r="D319">
        <f t="shared" si="87"/>
        <v>-656.2913164367232</v>
      </c>
      <c r="E319">
        <f t="shared" si="80"/>
        <v>-50363.05129309314</v>
      </c>
      <c r="F319">
        <f t="shared" si="81"/>
        <v>5264.999999999992</v>
      </c>
      <c r="G319">
        <f t="shared" si="82"/>
        <v>0</v>
      </c>
      <c r="H319">
        <f t="shared" si="75"/>
        <v>0</v>
      </c>
      <c r="I319" s="3">
        <f t="shared" si="83"/>
        <v>0</v>
      </c>
      <c r="J319">
        <f t="shared" si="84"/>
        <v>9.565631774566613</v>
      </c>
      <c r="K319" s="6">
        <f t="shared" si="76"/>
        <v>0.2900684562082528</v>
      </c>
      <c r="L319" s="2">
        <f t="shared" si="88"/>
        <v>0</v>
      </c>
      <c r="M319">
        <f t="shared" si="89"/>
        <v>0</v>
      </c>
      <c r="N319">
        <f t="shared" si="77"/>
        <v>0</v>
      </c>
      <c r="O319">
        <f t="shared" si="90"/>
        <v>0</v>
      </c>
      <c r="P319">
        <f t="shared" si="78"/>
        <v>-1.928623575293788</v>
      </c>
      <c r="S319" s="7"/>
      <c r="T319" s="3"/>
      <c r="U319" s="3"/>
      <c r="V319" s="8"/>
      <c r="W319" s="3"/>
      <c r="X319" s="3"/>
      <c r="Y319" s="3"/>
      <c r="Z319" s="3"/>
      <c r="AA319" s="3"/>
      <c r="AB319" s="3"/>
    </row>
    <row r="320" spans="1:28" ht="12.75">
      <c r="A320">
        <f t="shared" si="85"/>
        <v>258.39999999999884</v>
      </c>
      <c r="B320">
        <f t="shared" si="86"/>
        <v>84719.71132892666</v>
      </c>
      <c r="C320">
        <f t="shared" si="79"/>
        <v>-9.567305491121076</v>
      </c>
      <c r="D320">
        <f t="shared" si="87"/>
        <v>-664.4235261041761</v>
      </c>
      <c r="E320">
        <f t="shared" si="80"/>
        <v>-50371.863410752245</v>
      </c>
      <c r="F320">
        <f t="shared" si="81"/>
        <v>5264.999999999992</v>
      </c>
      <c r="G320">
        <f t="shared" si="82"/>
        <v>0</v>
      </c>
      <c r="H320">
        <f t="shared" si="75"/>
        <v>0</v>
      </c>
      <c r="I320" s="3">
        <f t="shared" si="83"/>
        <v>0</v>
      </c>
      <c r="J320">
        <f t="shared" si="84"/>
        <v>9.567305491121049</v>
      </c>
      <c r="K320" s="6">
        <f t="shared" si="76"/>
        <v>0.28870627703447505</v>
      </c>
      <c r="L320" s="2">
        <f t="shared" si="88"/>
        <v>0</v>
      </c>
      <c r="M320">
        <f t="shared" si="89"/>
        <v>0</v>
      </c>
      <c r="N320">
        <f t="shared" si="77"/>
        <v>0</v>
      </c>
      <c r="O320">
        <f t="shared" si="90"/>
        <v>0</v>
      </c>
      <c r="P320">
        <f t="shared" si="78"/>
        <v>-1.9525214555355022</v>
      </c>
      <c r="S320" s="7"/>
      <c r="T320" s="3"/>
      <c r="U320" s="3"/>
      <c r="V320" s="8"/>
      <c r="W320" s="3"/>
      <c r="X320" s="3"/>
      <c r="Y320" s="3"/>
      <c r="Z320" s="3"/>
      <c r="AA320" s="3"/>
      <c r="AB320" s="3"/>
    </row>
    <row r="321" spans="1:28" ht="12.75">
      <c r="A321">
        <f t="shared" si="85"/>
        <v>259.24999999999886</v>
      </c>
      <c r="B321">
        <f t="shared" si="86"/>
        <v>84148.03772913394</v>
      </c>
      <c r="C321">
        <f t="shared" si="79"/>
        <v>-9.569000144171584</v>
      </c>
      <c r="D321">
        <f t="shared" si="87"/>
        <v>-672.5571762267219</v>
      </c>
      <c r="E321">
        <f t="shared" si="80"/>
        <v>-50380.785759063154</v>
      </c>
      <c r="F321">
        <f t="shared" si="81"/>
        <v>5264.999999999992</v>
      </c>
      <c r="G321">
        <f t="shared" si="82"/>
        <v>0</v>
      </c>
      <c r="H321">
        <f t="shared" si="75"/>
        <v>0</v>
      </c>
      <c r="I321" s="3">
        <f t="shared" si="83"/>
        <v>0</v>
      </c>
      <c r="J321">
        <f t="shared" si="84"/>
        <v>9.569000144171554</v>
      </c>
      <c r="K321" s="6">
        <f t="shared" si="76"/>
        <v>0.2873438565784372</v>
      </c>
      <c r="L321" s="2">
        <f t="shared" si="88"/>
        <v>0</v>
      </c>
      <c r="M321">
        <f t="shared" si="89"/>
        <v>0</v>
      </c>
      <c r="N321">
        <f t="shared" si="77"/>
        <v>0</v>
      </c>
      <c r="O321">
        <f t="shared" si="90"/>
        <v>0</v>
      </c>
      <c r="P321">
        <f t="shared" si="78"/>
        <v>-1.976423568799324</v>
      </c>
      <c r="S321" s="7"/>
      <c r="T321" s="3"/>
      <c r="U321" s="3"/>
      <c r="V321" s="8"/>
      <c r="W321" s="3"/>
      <c r="X321" s="3"/>
      <c r="Y321" s="3"/>
      <c r="Z321" s="3"/>
      <c r="AA321" s="3"/>
      <c r="AB321" s="3"/>
    </row>
    <row r="322" spans="1:28" ht="12.75">
      <c r="A322">
        <f t="shared" si="85"/>
        <v>260.0999999999989</v>
      </c>
      <c r="B322">
        <f t="shared" si="86"/>
        <v>83569.44928720903</v>
      </c>
      <c r="C322">
        <f t="shared" si="79"/>
        <v>-9.570715753887944</v>
      </c>
      <c r="D322">
        <f t="shared" si="87"/>
        <v>-680.6922846175266</v>
      </c>
      <c r="E322">
        <f t="shared" si="80"/>
        <v>-50389.81844421979</v>
      </c>
      <c r="F322">
        <f t="shared" si="81"/>
        <v>5264.999999999992</v>
      </c>
      <c r="G322">
        <f t="shared" si="82"/>
        <v>0</v>
      </c>
      <c r="H322">
        <f t="shared" si="75"/>
        <v>0</v>
      </c>
      <c r="I322" s="3">
        <f t="shared" si="83"/>
        <v>0</v>
      </c>
      <c r="J322">
        <f t="shared" si="84"/>
        <v>9.570715753887917</v>
      </c>
      <c r="K322" s="6">
        <f t="shared" si="76"/>
        <v>0.28598119185635934</v>
      </c>
      <c r="L322" s="2">
        <f t="shared" si="88"/>
        <v>0</v>
      </c>
      <c r="M322">
        <f t="shared" si="89"/>
        <v>0</v>
      </c>
      <c r="N322">
        <f t="shared" si="77"/>
        <v>0</v>
      </c>
      <c r="O322">
        <f t="shared" si="90"/>
        <v>0</v>
      </c>
      <c r="P322">
        <f t="shared" si="78"/>
        <v>-2.0003299674322683</v>
      </c>
      <c r="S322" s="7"/>
      <c r="T322" s="3"/>
      <c r="U322" s="3"/>
      <c r="V322" s="8"/>
      <c r="W322" s="3"/>
      <c r="X322" s="3"/>
      <c r="Y322" s="3"/>
      <c r="Z322" s="3"/>
      <c r="AA322" s="3"/>
      <c r="AB322" s="3"/>
    </row>
    <row r="323" spans="1:28" ht="12.75">
      <c r="A323">
        <f t="shared" si="85"/>
        <v>260.9499999999989</v>
      </c>
      <c r="B323">
        <f t="shared" si="86"/>
        <v>82983.94474846797</v>
      </c>
      <c r="C323">
        <f t="shared" si="79"/>
        <v>-9.572452340698264</v>
      </c>
      <c r="D323">
        <f t="shared" si="87"/>
        <v>-688.8288691071201</v>
      </c>
      <c r="E323">
        <f t="shared" si="80"/>
        <v>-50398.96157377613</v>
      </c>
      <c r="F323">
        <f t="shared" si="81"/>
        <v>5264.999999999992</v>
      </c>
      <c r="G323">
        <f t="shared" si="82"/>
        <v>0</v>
      </c>
      <c r="H323">
        <f t="shared" si="75"/>
        <v>0</v>
      </c>
      <c r="I323" s="3">
        <f t="shared" si="83"/>
        <v>0</v>
      </c>
      <c r="J323">
        <f t="shared" si="84"/>
        <v>9.572452340698238</v>
      </c>
      <c r="K323" s="6">
        <f t="shared" si="76"/>
        <v>0.284618279881553</v>
      </c>
      <c r="L323" s="2">
        <f t="shared" si="88"/>
        <v>0</v>
      </c>
      <c r="M323">
        <f t="shared" si="89"/>
        <v>0</v>
      </c>
      <c r="N323">
        <f t="shared" si="77"/>
        <v>0</v>
      </c>
      <c r="O323">
        <f t="shared" si="90"/>
        <v>0</v>
      </c>
      <c r="P323">
        <f t="shared" si="78"/>
        <v>-2.0242407038323784</v>
      </c>
      <c r="S323" s="7"/>
      <c r="T323" s="3"/>
      <c r="U323" s="3"/>
      <c r="V323" s="8"/>
      <c r="W323" s="3"/>
      <c r="X323" s="3"/>
      <c r="Y323" s="3"/>
      <c r="Z323" s="3"/>
      <c r="AA323" s="3"/>
      <c r="AB323" s="3"/>
    </row>
    <row r="324" spans="1:28" ht="12.75">
      <c r="A324">
        <f t="shared" si="85"/>
        <v>261.79999999999893</v>
      </c>
      <c r="B324">
        <f t="shared" si="86"/>
        <v>82391.5228430559</v>
      </c>
      <c r="C324">
        <f t="shared" si="79"/>
        <v>-9.57420992528957</v>
      </c>
      <c r="D324">
        <f t="shared" si="87"/>
        <v>-696.9669475436162</v>
      </c>
      <c r="E324">
        <f t="shared" si="80"/>
        <v>-50408.21525664933</v>
      </c>
      <c r="F324">
        <f t="shared" si="81"/>
        <v>5264.999999999992</v>
      </c>
      <c r="G324">
        <f t="shared" si="82"/>
        <v>0</v>
      </c>
      <c r="H324">
        <f t="shared" si="75"/>
        <v>0</v>
      </c>
      <c r="I324" s="3">
        <f t="shared" si="83"/>
        <v>0</v>
      </c>
      <c r="J324">
        <f t="shared" si="84"/>
        <v>9.57420992528954</v>
      </c>
      <c r="K324" s="6">
        <f t="shared" si="76"/>
        <v>0.2832551176643845</v>
      </c>
      <c r="L324" s="2">
        <f t="shared" si="88"/>
        <v>0</v>
      </c>
      <c r="M324">
        <f t="shared" si="89"/>
        <v>0</v>
      </c>
      <c r="N324">
        <f t="shared" si="77"/>
        <v>0</v>
      </c>
      <c r="O324">
        <f t="shared" si="90"/>
        <v>0</v>
      </c>
      <c r="P324">
        <f t="shared" si="78"/>
        <v>-2.04815583044937</v>
      </c>
      <c r="S324" s="7"/>
      <c r="T324" s="3"/>
      <c r="U324" s="3"/>
      <c r="V324" s="8"/>
      <c r="W324" s="3"/>
      <c r="X324" s="3"/>
      <c r="Y324" s="3"/>
      <c r="Z324" s="3"/>
      <c r="AA324" s="3"/>
      <c r="AB324" s="3"/>
    </row>
    <row r="325" spans="1:28" ht="12.75">
      <c r="A325">
        <f t="shared" si="85"/>
        <v>262.64999999999895</v>
      </c>
      <c r="B325">
        <f t="shared" si="86"/>
        <v>81792.18228593189</v>
      </c>
      <c r="C325">
        <f t="shared" si="79"/>
        <v>-9.575988528608395</v>
      </c>
      <c r="D325">
        <f t="shared" si="87"/>
        <v>-705.1065377929334</v>
      </c>
      <c r="E325">
        <f t="shared" si="80"/>
        <v>-50417.579603122955</v>
      </c>
      <c r="F325">
        <f t="shared" si="81"/>
        <v>5264.999999999992</v>
      </c>
      <c r="G325">
        <f t="shared" si="82"/>
        <v>0</v>
      </c>
      <c r="H325">
        <f t="shared" si="75"/>
        <v>0</v>
      </c>
      <c r="I325" s="3">
        <f t="shared" si="83"/>
        <v>0</v>
      </c>
      <c r="J325">
        <f t="shared" si="84"/>
        <v>9.575988528608363</v>
      </c>
      <c r="K325" s="6">
        <f t="shared" si="76"/>
        <v>0.2818917022122375</v>
      </c>
      <c r="L325" s="2">
        <f t="shared" si="88"/>
        <v>0</v>
      </c>
      <c r="M325">
        <f t="shared" si="89"/>
        <v>0</v>
      </c>
      <c r="N325">
        <f t="shared" si="77"/>
        <v>0</v>
      </c>
      <c r="O325">
        <f t="shared" si="90"/>
        <v>0</v>
      </c>
      <c r="P325">
        <f t="shared" si="78"/>
        <v>-2.072075399785281</v>
      </c>
      <c r="S325" s="7"/>
      <c r="T325" s="3"/>
      <c r="U325" s="3"/>
      <c r="V325" s="8"/>
      <c r="W325" s="3"/>
      <c r="X325" s="3"/>
      <c r="Y325" s="3"/>
      <c r="Z325" s="3"/>
      <c r="AA325" s="3"/>
      <c r="AB325" s="3"/>
    </row>
    <row r="326" spans="1:28" ht="12.75">
      <c r="A326">
        <f t="shared" si="85"/>
        <v>263.499999999999</v>
      </c>
      <c r="B326">
        <f t="shared" si="86"/>
        <v>81185.92177685372</v>
      </c>
      <c r="C326">
        <f t="shared" si="79"/>
        <v>-9.5777881718614</v>
      </c>
      <c r="D326">
        <f t="shared" si="87"/>
        <v>-713.2476577390156</v>
      </c>
      <c r="E326">
        <f t="shared" si="80"/>
        <v>-50427.05472485</v>
      </c>
      <c r="F326">
        <f t="shared" si="81"/>
        <v>5264.999999999992</v>
      </c>
      <c r="G326">
        <f t="shared" si="82"/>
        <v>0</v>
      </c>
      <c r="H326">
        <f t="shared" si="75"/>
        <v>0</v>
      </c>
      <c r="I326" s="3">
        <f t="shared" si="83"/>
        <v>0</v>
      </c>
      <c r="J326">
        <f t="shared" si="84"/>
        <v>9.577788171861368</v>
      </c>
      <c r="K326" s="6">
        <f t="shared" si="76"/>
        <v>0.28052803052947667</v>
      </c>
      <c r="L326" s="2">
        <f t="shared" si="88"/>
        <v>0</v>
      </c>
      <c r="M326">
        <f t="shared" si="89"/>
        <v>0</v>
      </c>
      <c r="N326">
        <f t="shared" si="77"/>
        <v>0</v>
      </c>
      <c r="O326">
        <f t="shared" si="90"/>
        <v>0</v>
      </c>
      <c r="P326">
        <f t="shared" si="78"/>
        <v>-2.0959994643951205</v>
      </c>
      <c r="S326" s="7"/>
      <c r="T326" s="3"/>
      <c r="U326" s="3"/>
      <c r="V326" s="8"/>
      <c r="W326" s="3"/>
      <c r="X326" s="3"/>
      <c r="Y326" s="3"/>
      <c r="Z326" s="3"/>
      <c r="AA326" s="3"/>
      <c r="AB326" s="3"/>
    </row>
    <row r="327" spans="1:28" ht="12.75">
      <c r="A327">
        <f t="shared" si="85"/>
        <v>264.349999999999</v>
      </c>
      <c r="B327">
        <f t="shared" si="86"/>
        <v>80572.74000036226</v>
      </c>
      <c r="C327">
        <f t="shared" si="79"/>
        <v>-9.579608876515982</v>
      </c>
      <c r="D327">
        <f t="shared" si="87"/>
        <v>-721.3903252840541</v>
      </c>
      <c r="E327">
        <f t="shared" si="80"/>
        <v>-50436.640734856395</v>
      </c>
      <c r="F327">
        <f t="shared" si="81"/>
        <v>5264.999999999992</v>
      </c>
      <c r="G327">
        <f t="shared" si="82"/>
        <v>0</v>
      </c>
      <c r="H327">
        <f t="shared" si="75"/>
        <v>0</v>
      </c>
      <c r="I327" s="3">
        <f t="shared" si="83"/>
        <v>0</v>
      </c>
      <c r="J327">
        <f t="shared" si="84"/>
        <v>9.57960887651595</v>
      </c>
      <c r="K327" s="6">
        <f t="shared" si="76"/>
        <v>0.2791640996174099</v>
      </c>
      <c r="L327" s="2">
        <f t="shared" si="88"/>
        <v>0</v>
      </c>
      <c r="M327">
        <f t="shared" si="89"/>
        <v>0</v>
      </c>
      <c r="N327">
        <f t="shared" si="77"/>
        <v>0</v>
      </c>
      <c r="O327">
        <f t="shared" si="90"/>
        <v>0</v>
      </c>
      <c r="P327">
        <f t="shared" si="78"/>
        <v>-2.1199280768875197</v>
      </c>
      <c r="S327" s="7"/>
      <c r="T327" s="3"/>
      <c r="U327" s="3"/>
      <c r="V327" s="8"/>
      <c r="W327" s="3"/>
      <c r="X327" s="3"/>
      <c r="Y327" s="3"/>
      <c r="Z327" s="3"/>
      <c r="AA327" s="3"/>
      <c r="AB327" s="3"/>
    </row>
    <row r="328" spans="1:28" ht="12.75">
      <c r="A328">
        <f t="shared" si="85"/>
        <v>265.199999999999</v>
      </c>
      <c r="B328">
        <f t="shared" si="86"/>
        <v>79952.63562576585</v>
      </c>
      <c r="C328">
        <f t="shared" si="79"/>
        <v>-9.581450664300903</v>
      </c>
      <c r="D328">
        <f t="shared" si="87"/>
        <v>-729.5345583487099</v>
      </c>
      <c r="E328">
        <f t="shared" si="80"/>
        <v>-50446.33774754398</v>
      </c>
      <c r="F328">
        <f t="shared" si="81"/>
        <v>5264.999999999992</v>
      </c>
      <c r="G328">
        <f t="shared" si="82"/>
        <v>0</v>
      </c>
      <c r="H328">
        <f t="shared" si="75"/>
        <v>0</v>
      </c>
      <c r="I328" s="3">
        <f t="shared" si="83"/>
        <v>0</v>
      </c>
      <c r="J328">
        <f t="shared" si="84"/>
        <v>9.581450664300867</v>
      </c>
      <c r="K328" s="6">
        <f t="shared" si="76"/>
        <v>0.27779990647425146</v>
      </c>
      <c r="L328" s="2">
        <f t="shared" si="88"/>
        <v>0</v>
      </c>
      <c r="M328">
        <f t="shared" si="89"/>
        <v>0</v>
      </c>
      <c r="N328">
        <f t="shared" si="77"/>
        <v>0</v>
      </c>
      <c r="O328">
        <f t="shared" si="90"/>
        <v>0</v>
      </c>
      <c r="P328">
        <f t="shared" si="78"/>
        <v>-2.1438612899253866</v>
      </c>
      <c r="S328" s="7"/>
      <c r="T328" s="3"/>
      <c r="U328" s="3"/>
      <c r="V328" s="8"/>
      <c r="W328" s="3"/>
      <c r="X328" s="3"/>
      <c r="Y328" s="3"/>
      <c r="Z328" s="3"/>
      <c r="AA328" s="3"/>
      <c r="AB328" s="3"/>
    </row>
    <row r="329" spans="1:28" ht="12.75">
      <c r="A329">
        <f t="shared" si="85"/>
        <v>266.04999999999905</v>
      </c>
      <c r="B329">
        <f t="shared" si="86"/>
        <v>79325.60730712436</v>
      </c>
      <c r="C329">
        <f t="shared" si="79"/>
        <v>-9.583313557206909</v>
      </c>
      <c r="D329">
        <f t="shared" si="87"/>
        <v>-737.6803748723357</v>
      </c>
      <c r="E329">
        <f t="shared" si="80"/>
        <v>-50456.14587869411</v>
      </c>
      <c r="F329">
        <f t="shared" si="81"/>
        <v>5264.999999999992</v>
      </c>
      <c r="G329">
        <f t="shared" si="82"/>
        <v>0</v>
      </c>
      <c r="H329">
        <f t="shared" si="75"/>
        <v>0</v>
      </c>
      <c r="I329" s="3">
        <f t="shared" si="83"/>
        <v>0</v>
      </c>
      <c r="J329">
        <f t="shared" si="84"/>
        <v>9.583313557206877</v>
      </c>
      <c r="K329" s="6">
        <f t="shared" si="76"/>
        <v>0.27643544809508463</v>
      </c>
      <c r="L329" s="2">
        <f t="shared" si="88"/>
        <v>0</v>
      </c>
      <c r="M329">
        <f t="shared" si="89"/>
        <v>0</v>
      </c>
      <c r="N329">
        <f t="shared" si="77"/>
        <v>0</v>
      </c>
      <c r="O329">
        <f t="shared" si="90"/>
        <v>0</v>
      </c>
      <c r="P329">
        <f t="shared" si="78"/>
        <v>-2.167799156226559</v>
      </c>
      <c r="S329" s="7"/>
      <c r="T329" s="3"/>
      <c r="U329" s="3"/>
      <c r="V329" s="8"/>
      <c r="W329" s="3"/>
      <c r="X329" s="3"/>
      <c r="Y329" s="3"/>
      <c r="Z329" s="3"/>
      <c r="AA329" s="3"/>
      <c r="AB329" s="3"/>
    </row>
    <row r="330" spans="1:28" ht="12.75">
      <c r="A330">
        <f t="shared" si="85"/>
        <v>266.89999999999907</v>
      </c>
      <c r="B330">
        <f t="shared" si="86"/>
        <v>78691.65368323313</v>
      </c>
      <c r="C330">
        <f t="shared" si="79"/>
        <v>-9.585197577487385</v>
      </c>
      <c r="D330">
        <f t="shared" si="87"/>
        <v>-745.8277928132001</v>
      </c>
      <c r="E330">
        <f t="shared" si="80"/>
        <v>-50466.06524547082</v>
      </c>
      <c r="F330">
        <f t="shared" si="81"/>
        <v>5264.999999999992</v>
      </c>
      <c r="G330">
        <f t="shared" si="82"/>
        <v>0</v>
      </c>
      <c r="H330">
        <f t="shared" si="75"/>
        <v>0</v>
      </c>
      <c r="I330" s="3">
        <f t="shared" si="83"/>
        <v>0</v>
      </c>
      <c r="J330">
        <f t="shared" si="84"/>
        <v>9.58519757748735</v>
      </c>
      <c r="K330" s="6">
        <f t="shared" si="76"/>
        <v>0.27507072147182426</v>
      </c>
      <c r="L330" s="2">
        <f t="shared" si="88"/>
        <v>0</v>
      </c>
      <c r="M330">
        <f t="shared" si="89"/>
        <v>0</v>
      </c>
      <c r="N330">
        <f t="shared" si="77"/>
        <v>0</v>
      </c>
      <c r="O330">
        <f t="shared" si="90"/>
        <v>0</v>
      </c>
      <c r="P330">
        <f t="shared" si="78"/>
        <v>-2.19174172856446</v>
      </c>
      <c r="S330" s="7"/>
      <c r="T330" s="3"/>
      <c r="U330" s="3"/>
      <c r="V330" s="8"/>
      <c r="W330" s="3"/>
      <c r="X330" s="3"/>
      <c r="Y330" s="3"/>
      <c r="Z330" s="3"/>
      <c r="AA330" s="3"/>
      <c r="AB330" s="3"/>
    </row>
    <row r="331" spans="1:28" ht="12.75">
      <c r="A331">
        <f t="shared" si="85"/>
        <v>267.7499999999991</v>
      </c>
      <c r="B331">
        <f t="shared" si="86"/>
        <v>78050.77337760672</v>
      </c>
      <c r="C331">
        <f t="shared" si="79"/>
        <v>-9.587102747658989</v>
      </c>
      <c r="D331">
        <f t="shared" si="87"/>
        <v>-753.9768301487102</v>
      </c>
      <c r="E331">
        <f t="shared" si="80"/>
        <v>-50476.0959664243</v>
      </c>
      <c r="F331">
        <f t="shared" si="81"/>
        <v>5264.999999999992</v>
      </c>
      <c r="G331">
        <f t="shared" si="82"/>
        <v>0</v>
      </c>
      <c r="H331">
        <f t="shared" si="75"/>
        <v>0</v>
      </c>
      <c r="I331" s="3">
        <f t="shared" si="83"/>
        <v>0</v>
      </c>
      <c r="J331">
        <f t="shared" si="84"/>
        <v>9.587102747658951</v>
      </c>
      <c r="K331" s="6">
        <f t="shared" si="76"/>
        <v>0.27370572359317935</v>
      </c>
      <c r="L331" s="2">
        <f t="shared" si="88"/>
        <v>0</v>
      </c>
      <c r="M331">
        <f t="shared" si="89"/>
        <v>0</v>
      </c>
      <c r="N331">
        <f t="shared" si="77"/>
        <v>0</v>
      </c>
      <c r="O331">
        <f t="shared" si="90"/>
        <v>0</v>
      </c>
      <c r="P331">
        <f t="shared" si="78"/>
        <v>-2.2156890597687564</v>
      </c>
      <c r="S331" s="7"/>
      <c r="T331" s="3"/>
      <c r="U331" s="3"/>
      <c r="V331" s="8"/>
      <c r="W331" s="3"/>
      <c r="X331" s="3"/>
      <c r="Y331" s="3"/>
      <c r="Z331" s="3"/>
      <c r="AA331" s="3"/>
      <c r="AB331" s="3"/>
    </row>
    <row r="332" spans="1:28" ht="12.75">
      <c r="A332">
        <f t="shared" si="85"/>
        <v>268.5999999999991</v>
      </c>
      <c r="B332">
        <f t="shared" si="86"/>
        <v>77402.96499846241</v>
      </c>
      <c r="C332">
        <f t="shared" si="79"/>
        <v>-9.58902909050231</v>
      </c>
      <c r="D332">
        <f t="shared" si="87"/>
        <v>-762.1275048756371</v>
      </c>
      <c r="E332">
        <f t="shared" si="80"/>
        <v>-50486.23816149439</v>
      </c>
      <c r="F332">
        <f t="shared" si="81"/>
        <v>5264.999999999992</v>
      </c>
      <c r="G332">
        <f t="shared" si="82"/>
        <v>0</v>
      </c>
      <c r="H332">
        <f t="shared" si="75"/>
        <v>0</v>
      </c>
      <c r="I332" s="3">
        <f t="shared" si="83"/>
        <v>0</v>
      </c>
      <c r="J332">
        <f t="shared" si="84"/>
        <v>9.589029090502274</v>
      </c>
      <c r="K332" s="6">
        <f t="shared" si="76"/>
        <v>0.2723404514446154</v>
      </c>
      <c r="L332" s="2">
        <f t="shared" si="88"/>
        <v>0</v>
      </c>
      <c r="M332">
        <f t="shared" si="89"/>
        <v>0</v>
      </c>
      <c r="N332">
        <f t="shared" si="77"/>
        <v>0</v>
      </c>
      <c r="O332">
        <f t="shared" si="90"/>
        <v>0</v>
      </c>
      <c r="P332">
        <f t="shared" si="78"/>
        <v>-2.2396412027260193</v>
      </c>
      <c r="S332" s="7"/>
      <c r="T332" s="3"/>
      <c r="U332" s="3"/>
      <c r="V332" s="8"/>
      <c r="W332" s="3"/>
      <c r="X332" s="3"/>
      <c r="Y332" s="3"/>
      <c r="Z332" s="3"/>
      <c r="AA332" s="3"/>
      <c r="AB332" s="3"/>
    </row>
    <row r="333" spans="1:28" ht="12.75">
      <c r="A333">
        <f t="shared" si="85"/>
        <v>269.44999999999914</v>
      </c>
      <c r="B333">
        <f t="shared" si="86"/>
        <v>76748.22713870362</v>
      </c>
      <c r="C333">
        <f t="shared" si="79"/>
        <v>-9.590976629062542</v>
      </c>
      <c r="D333">
        <f t="shared" si="87"/>
        <v>-770.2798350103402</v>
      </c>
      <c r="E333">
        <f t="shared" si="80"/>
        <v>-50496.491952014</v>
      </c>
      <c r="F333">
        <f t="shared" si="81"/>
        <v>5264.999999999992</v>
      </c>
      <c r="G333">
        <f t="shared" si="82"/>
        <v>0</v>
      </c>
      <c r="H333">
        <f t="shared" si="75"/>
        <v>0</v>
      </c>
      <c r="I333" s="3">
        <f t="shared" si="83"/>
        <v>0</v>
      </c>
      <c r="J333">
        <f t="shared" si="84"/>
        <v>9.590976629062503</v>
      </c>
      <c r="K333" s="6">
        <f t="shared" si="76"/>
        <v>0.27097490200831664</v>
      </c>
      <c r="L333" s="2">
        <f t="shared" si="88"/>
        <v>0</v>
      </c>
      <c r="M333">
        <f t="shared" si="89"/>
        <v>0</v>
      </c>
      <c r="N333">
        <f t="shared" si="77"/>
        <v>0</v>
      </c>
      <c r="O333">
        <f t="shared" si="90"/>
        <v>0</v>
      </c>
      <c r="P333">
        <f t="shared" si="78"/>
        <v>-2.263598210380382</v>
      </c>
      <c r="S333" s="7"/>
      <c r="T333" s="3"/>
      <c r="U333" s="3"/>
      <c r="V333" s="8"/>
      <c r="W333" s="3"/>
      <c r="X333" s="3"/>
      <c r="Y333" s="3"/>
      <c r="Z333" s="3"/>
      <c r="AA333" s="3"/>
      <c r="AB333" s="3"/>
    </row>
    <row r="334" spans="1:28" ht="12.75">
      <c r="A334">
        <f t="shared" si="85"/>
        <v>270.29999999999916</v>
      </c>
      <c r="B334">
        <f t="shared" si="86"/>
        <v>76086.55837590297</v>
      </c>
      <c r="C334">
        <f t="shared" si="79"/>
        <v>-9.592945386650138</v>
      </c>
      <c r="D334">
        <f t="shared" si="87"/>
        <v>-778.4338385889928</v>
      </c>
      <c r="E334">
        <f t="shared" si="80"/>
        <v>-50506.85746071268</v>
      </c>
      <c r="F334">
        <f t="shared" si="81"/>
        <v>5264.999999999992</v>
      </c>
      <c r="G334">
        <f t="shared" si="82"/>
        <v>0</v>
      </c>
      <c r="H334">
        <f t="shared" si="75"/>
        <v>0</v>
      </c>
      <c r="I334" s="3">
        <f t="shared" si="83"/>
        <v>0</v>
      </c>
      <c r="J334">
        <f t="shared" si="84"/>
        <v>9.592945386650097</v>
      </c>
      <c r="K334" s="6">
        <f t="shared" si="76"/>
        <v>0.2696090722631487</v>
      </c>
      <c r="L334" s="2">
        <f t="shared" si="88"/>
        <v>0</v>
      </c>
      <c r="M334">
        <f t="shared" si="89"/>
        <v>0</v>
      </c>
      <c r="N334">
        <f t="shared" si="77"/>
        <v>0</v>
      </c>
      <c r="O334">
        <f t="shared" si="90"/>
        <v>0</v>
      </c>
      <c r="P334">
        <f t="shared" si="78"/>
        <v>-2.2875601357342052</v>
      </c>
      <c r="S334" s="7"/>
      <c r="T334" s="3"/>
      <c r="U334" s="3"/>
      <c r="V334" s="8"/>
      <c r="W334" s="3"/>
      <c r="X334" s="3"/>
      <c r="Y334" s="3"/>
      <c r="Z334" s="3"/>
      <c r="AA334" s="3"/>
      <c r="AB334" s="3"/>
    </row>
    <row r="335" spans="1:28" ht="12.75">
      <c r="A335">
        <f t="shared" si="85"/>
        <v>271.1499999999992</v>
      </c>
      <c r="B335">
        <f t="shared" si="86"/>
        <v>75417.95727228532</v>
      </c>
      <c r="C335">
        <f t="shared" si="79"/>
        <v>-9.594935386841502</v>
      </c>
      <c r="D335">
        <f t="shared" si="87"/>
        <v>-786.589533667808</v>
      </c>
      <c r="E335">
        <f t="shared" si="80"/>
        <v>-50517.334811720204</v>
      </c>
      <c r="F335">
        <f t="shared" si="81"/>
        <v>5264.999999999992</v>
      </c>
      <c r="G335">
        <f t="shared" si="82"/>
        <v>0</v>
      </c>
      <c r="H335">
        <f t="shared" si="75"/>
        <v>0</v>
      </c>
      <c r="I335" s="3">
        <f t="shared" si="83"/>
        <v>0</v>
      </c>
      <c r="J335">
        <f t="shared" si="84"/>
        <v>9.59493538684146</v>
      </c>
      <c r="K335" s="6">
        <f t="shared" si="76"/>
        <v>0.26824295918462016</v>
      </c>
      <c r="L335" s="2">
        <f t="shared" si="88"/>
        <v>0</v>
      </c>
      <c r="M335">
        <f t="shared" si="89"/>
        <v>0</v>
      </c>
      <c r="N335">
        <f t="shared" si="77"/>
        <v>0</v>
      </c>
      <c r="O335">
        <f t="shared" si="90"/>
        <v>0</v>
      </c>
      <c r="P335">
        <f t="shared" si="78"/>
        <v>-2.311527031848741</v>
      </c>
      <c r="S335" s="7"/>
      <c r="T335" s="3"/>
      <c r="U335" s="3"/>
      <c r="V335" s="8"/>
      <c r="W335" s="3"/>
      <c r="X335" s="3"/>
      <c r="Y335" s="3"/>
      <c r="Z335" s="3"/>
      <c r="AA335" s="3"/>
      <c r="AB335" s="3"/>
    </row>
    <row r="336" spans="1:28" ht="12.75">
      <c r="A336">
        <f t="shared" si="85"/>
        <v>271.9999999999992</v>
      </c>
      <c r="B336">
        <f t="shared" si="86"/>
        <v>74742.42237471053</v>
      </c>
      <c r="C336">
        <f t="shared" si="79"/>
        <v>-9.596946653479675</v>
      </c>
      <c r="D336">
        <f t="shared" si="87"/>
        <v>-794.7469383232658</v>
      </c>
      <c r="E336">
        <f t="shared" si="80"/>
        <v>-50527.924130570194</v>
      </c>
      <c r="F336">
        <f t="shared" si="81"/>
        <v>5264.999999999992</v>
      </c>
      <c r="G336">
        <f t="shared" si="82"/>
        <v>0</v>
      </c>
      <c r="H336">
        <f aca="true" t="shared" si="91" ref="H336:H399">0.5*I336*K336*$L$7*(D336^2)</f>
        <v>0</v>
      </c>
      <c r="I336" s="3">
        <f t="shared" si="83"/>
        <v>0</v>
      </c>
      <c r="J336">
        <f t="shared" si="84"/>
        <v>9.596946653479634</v>
      </c>
      <c r="K336" s="6">
        <f aca="true" t="shared" si="92" ref="K336:K399">IF(ABS(P336)&gt;4,0.17,IF(ABS(P336)&gt;1.16,-0.057*ABS(P336)+0.4,IF(ABS(P336)&gt;0.84,0.607*ABS(P336)-0.36,IF(ABS(P336)&gt;0.08,0.17,-0.125*ABS(P336)+0.18))))</f>
        <v>0.2668765597448449</v>
      </c>
      <c r="L336" s="2">
        <f t="shared" si="88"/>
        <v>0</v>
      </c>
      <c r="M336">
        <f t="shared" si="89"/>
        <v>0</v>
      </c>
      <c r="N336">
        <f aca="true" t="shared" si="93" ref="N336:N399">0.5*I336*K336*$L$7</f>
        <v>0</v>
      </c>
      <c r="O336">
        <f t="shared" si="90"/>
        <v>0</v>
      </c>
      <c r="P336">
        <f aca="true" t="shared" si="94" ref="P336:P399">D336/340.29</f>
        <v>-2.335498951844796</v>
      </c>
      <c r="S336" s="7"/>
      <c r="T336" s="3"/>
      <c r="U336" s="3"/>
      <c r="V336" s="8"/>
      <c r="W336" s="3"/>
      <c r="X336" s="3"/>
      <c r="Y336" s="3"/>
      <c r="Z336" s="3"/>
      <c r="AA336" s="3"/>
      <c r="AB336" s="3"/>
    </row>
    <row r="337" spans="1:28" ht="12.75">
      <c r="A337">
        <f t="shared" si="85"/>
        <v>272.8499999999992</v>
      </c>
      <c r="B337">
        <f t="shared" si="86"/>
        <v>74059.95221465603</v>
      </c>
      <c r="C337">
        <f aca="true" t="shared" si="95" ref="C337:C400">E337/F337</f>
        <v>-9.598979210675031</v>
      </c>
      <c r="D337">
        <f t="shared" si="87"/>
        <v>-802.9060706523396</v>
      </c>
      <c r="E337">
        <f aca="true" t="shared" si="96" ref="E337:E400">G337-(F337*J337)-H337+O337</f>
        <v>-50538.625544203736</v>
      </c>
      <c r="F337">
        <f aca="true" t="shared" si="97" ref="F337:F400">IF(A337&lt;=$B$4,$B$1-($B$5*A337),F336)</f>
        <v>5264.999999999992</v>
      </c>
      <c r="G337">
        <f aca="true" t="shared" si="98" ref="G337:G400">IF(A337&lt;=$B$4,$B$5*$B$2,0)</f>
        <v>0</v>
      </c>
      <c r="H337">
        <f t="shared" si="91"/>
        <v>0</v>
      </c>
      <c r="I337" s="3">
        <f aca="true" t="shared" si="99" ref="I337:I400">IF(M337=0,0,(L337*$L$10)/($L$9*M337))</f>
        <v>0</v>
      </c>
      <c r="J337">
        <f aca="true" t="shared" si="100" ref="J337:J400">($H$10*$H$8)/($H$9+B337)^2</f>
        <v>9.598979210674988</v>
      </c>
      <c r="K337" s="6">
        <f t="shared" si="92"/>
        <v>0.2655098709125043</v>
      </c>
      <c r="L337" s="2">
        <f t="shared" si="88"/>
        <v>0</v>
      </c>
      <c r="M337">
        <f t="shared" si="89"/>
        <v>0</v>
      </c>
      <c r="N337">
        <f t="shared" si="93"/>
        <v>0</v>
      </c>
      <c r="O337">
        <f t="shared" si="90"/>
        <v>0</v>
      </c>
      <c r="P337">
        <f t="shared" si="94"/>
        <v>-2.3594759489034045</v>
      </c>
      <c r="S337" s="7"/>
      <c r="T337" s="3"/>
      <c r="U337" s="3"/>
      <c r="V337" s="8"/>
      <c r="W337" s="3"/>
      <c r="X337" s="3"/>
      <c r="Y337" s="3"/>
      <c r="Z337" s="3"/>
      <c r="AA337" s="3"/>
      <c r="AB337" s="3"/>
    </row>
    <row r="338" spans="1:28" ht="12.75">
      <c r="A338">
        <f aca="true" t="shared" si="101" ref="A338:A401">A337+$B$3</f>
        <v>273.69999999999925</v>
      </c>
      <c r="B338">
        <f aca="true" t="shared" si="102" ref="B338:B401">B337+D338*$B$3</f>
        <v>73370.54530819922</v>
      </c>
      <c r="C338">
        <f t="shared" si="95"/>
        <v>-9.601033082805978</v>
      </c>
      <c r="D338">
        <f aca="true" t="shared" si="103" ref="D338:D401">D337+$B$3*C338</f>
        <v>-811.0669487727247</v>
      </c>
      <c r="E338">
        <f t="shared" si="96"/>
        <v>-50549.43918097315</v>
      </c>
      <c r="F338">
        <f t="shared" si="97"/>
        <v>5264.999999999992</v>
      </c>
      <c r="G338">
        <f t="shared" si="98"/>
        <v>0</v>
      </c>
      <c r="H338">
        <f t="shared" si="91"/>
        <v>0</v>
      </c>
      <c r="I338" s="3">
        <f t="shared" si="99"/>
        <v>0</v>
      </c>
      <c r="J338">
        <f t="shared" si="100"/>
        <v>9.601033082805936</v>
      </c>
      <c r="K338" s="6">
        <f t="shared" si="92"/>
        <v>0.26414288965280824</v>
      </c>
      <c r="L338" s="2">
        <f aca="true" t="shared" si="104" ref="L338:L401">IF(AND(B338&gt;0,B338&lt;20000),$L$16*(1-0.00002*B338)^5.9,0)</f>
        <v>0</v>
      </c>
      <c r="M338">
        <f aca="true" t="shared" si="105" ref="M338:M401">IF(AND(B338&gt;0,B338&lt;20000),IF(($M$16-(6.5*(B338*0.001)))&gt;216.65,($M$16-(6.5*(B338*0.001))),216.65),0)</f>
        <v>0</v>
      </c>
      <c r="N338">
        <f t="shared" si="93"/>
        <v>0</v>
      </c>
      <c r="O338">
        <f aca="true" t="shared" si="106" ref="O338:O401">I338*J338*($L$7*$L$3)</f>
        <v>0</v>
      </c>
      <c r="P338">
        <f t="shared" si="94"/>
        <v>-2.3834580762664923</v>
      </c>
      <c r="S338" s="7"/>
      <c r="T338" s="3"/>
      <c r="U338" s="3"/>
      <c r="V338" s="8"/>
      <c r="W338" s="3"/>
      <c r="X338" s="3"/>
      <c r="Y338" s="3"/>
      <c r="Z338" s="3"/>
      <c r="AA338" s="3"/>
      <c r="AB338" s="3"/>
    </row>
    <row r="339" spans="1:28" ht="12.75">
      <c r="A339">
        <f t="shared" si="101"/>
        <v>274.5499999999993</v>
      </c>
      <c r="B339">
        <f t="shared" si="102"/>
        <v>72674.2001559996</v>
      </c>
      <c r="C339">
        <f t="shared" si="95"/>
        <v>-9.603108294519677</v>
      </c>
      <c r="D339">
        <f t="shared" si="103"/>
        <v>-819.2295908230664</v>
      </c>
      <c r="E339">
        <f t="shared" si="96"/>
        <v>-50560.36517064577</v>
      </c>
      <c r="F339">
        <f t="shared" si="97"/>
        <v>5264.999999999992</v>
      </c>
      <c r="G339">
        <f t="shared" si="98"/>
        <v>0</v>
      </c>
      <c r="H339">
        <f t="shared" si="91"/>
        <v>0</v>
      </c>
      <c r="I339" s="3">
        <f t="shared" si="99"/>
        <v>0</v>
      </c>
      <c r="J339">
        <f t="shared" si="100"/>
        <v>9.60310829451963</v>
      </c>
      <c r="K339" s="6">
        <f t="shared" si="92"/>
        <v>0.2627756129274579</v>
      </c>
      <c r="L339" s="2">
        <f t="shared" si="104"/>
        <v>0</v>
      </c>
      <c r="M339">
        <f t="shared" si="105"/>
        <v>0</v>
      </c>
      <c r="N339">
        <f t="shared" si="93"/>
        <v>0</v>
      </c>
      <c r="O339">
        <f t="shared" si="106"/>
        <v>0</v>
      </c>
      <c r="P339">
        <f t="shared" si="94"/>
        <v>-2.4074453872375514</v>
      </c>
      <c r="S339" s="7"/>
      <c r="T339" s="3"/>
      <c r="U339" s="3"/>
      <c r="V339" s="8"/>
      <c r="W339" s="3"/>
      <c r="X339" s="3"/>
      <c r="Y339" s="3"/>
      <c r="Z339" s="3"/>
      <c r="AA339" s="3"/>
      <c r="AB339" s="3"/>
    </row>
    <row r="340" spans="1:28" ht="12.75">
      <c r="A340">
        <f t="shared" si="101"/>
        <v>275.3999999999993</v>
      </c>
      <c r="B340">
        <f t="shared" si="102"/>
        <v>71970.91524328088</v>
      </c>
      <c r="C340">
        <f t="shared" si="95"/>
        <v>-9.605204870732756</v>
      </c>
      <c r="D340">
        <f t="shared" si="103"/>
        <v>-827.3940149631892</v>
      </c>
      <c r="E340">
        <f t="shared" si="96"/>
        <v>-50571.403644407634</v>
      </c>
      <c r="F340">
        <f t="shared" si="97"/>
        <v>5264.999999999992</v>
      </c>
      <c r="G340">
        <f t="shared" si="98"/>
        <v>0</v>
      </c>
      <c r="H340">
        <f t="shared" si="91"/>
        <v>0</v>
      </c>
      <c r="I340" s="3">
        <f t="shared" si="99"/>
        <v>0</v>
      </c>
      <c r="J340">
        <f t="shared" si="100"/>
        <v>9.60520487073271</v>
      </c>
      <c r="K340" s="6">
        <f t="shared" si="92"/>
        <v>0.2614080376946064</v>
      </c>
      <c r="L340" s="2">
        <f t="shared" si="104"/>
        <v>0</v>
      </c>
      <c r="M340">
        <f t="shared" si="105"/>
        <v>0</v>
      </c>
      <c r="N340">
        <f t="shared" si="93"/>
        <v>0</v>
      </c>
      <c r="O340">
        <f t="shared" si="106"/>
        <v>0</v>
      </c>
      <c r="P340">
        <f t="shared" si="94"/>
        <v>-2.4314379351823128</v>
      </c>
      <c r="S340" s="7"/>
      <c r="T340" s="3"/>
      <c r="U340" s="3"/>
      <c r="V340" s="8"/>
      <c r="W340" s="3"/>
      <c r="X340" s="3"/>
      <c r="Y340" s="3"/>
      <c r="Z340" s="3"/>
      <c r="AA340" s="3"/>
      <c r="AB340" s="3"/>
    </row>
    <row r="341" spans="1:28" ht="12.75">
      <c r="A341">
        <f t="shared" si="101"/>
        <v>276.2499999999993</v>
      </c>
      <c r="B341">
        <f t="shared" si="102"/>
        <v>71260.68903981269</v>
      </c>
      <c r="C341">
        <f t="shared" si="95"/>
        <v>-9.607322836632047</v>
      </c>
      <c r="D341">
        <f t="shared" si="103"/>
        <v>-835.5602393743264</v>
      </c>
      <c r="E341">
        <f t="shared" si="96"/>
        <v>-50582.55473486739</v>
      </c>
      <c r="F341">
        <f t="shared" si="97"/>
        <v>5264.999999999992</v>
      </c>
      <c r="G341">
        <f t="shared" si="98"/>
        <v>0</v>
      </c>
      <c r="H341">
        <f t="shared" si="91"/>
        <v>0</v>
      </c>
      <c r="I341" s="3">
        <f t="shared" si="99"/>
        <v>0</v>
      </c>
      <c r="J341">
        <f t="shared" si="100"/>
        <v>9.607322836632003</v>
      </c>
      <c r="K341" s="6">
        <f t="shared" si="92"/>
        <v>0.26004016090882126</v>
      </c>
      <c r="L341" s="2">
        <f t="shared" si="104"/>
        <v>0</v>
      </c>
      <c r="M341">
        <f t="shared" si="105"/>
        <v>0</v>
      </c>
      <c r="N341">
        <f t="shared" si="93"/>
        <v>0</v>
      </c>
      <c r="O341">
        <f t="shared" si="106"/>
        <v>0</v>
      </c>
      <c r="P341">
        <f t="shared" si="94"/>
        <v>-2.45543577352942</v>
      </c>
      <c r="S341" s="7"/>
      <c r="T341" s="3"/>
      <c r="U341" s="3"/>
      <c r="V341" s="8"/>
      <c r="W341" s="3"/>
      <c r="X341" s="3"/>
      <c r="Y341" s="3"/>
      <c r="Z341" s="3"/>
      <c r="AA341" s="3"/>
      <c r="AB341" s="3"/>
    </row>
    <row r="342" spans="1:28" ht="12.75">
      <c r="A342">
        <f t="shared" si="101"/>
        <v>277.09999999999934</v>
      </c>
      <c r="B342">
        <f t="shared" si="102"/>
        <v>70543.51999989223</v>
      </c>
      <c r="C342">
        <f t="shared" si="95"/>
        <v>-9.609462217675325</v>
      </c>
      <c r="D342">
        <f t="shared" si="103"/>
        <v>-843.7282822593505</v>
      </c>
      <c r="E342">
        <f t="shared" si="96"/>
        <v>-50593.81857606026</v>
      </c>
      <c r="F342">
        <f t="shared" si="97"/>
        <v>5264.999999999992</v>
      </c>
      <c r="G342">
        <f t="shared" si="98"/>
        <v>0</v>
      </c>
      <c r="H342">
        <f t="shared" si="91"/>
        <v>0</v>
      </c>
      <c r="I342" s="3">
        <f t="shared" si="99"/>
        <v>0</v>
      </c>
      <c r="J342">
        <f t="shared" si="100"/>
        <v>9.609462217675278</v>
      </c>
      <c r="K342" s="6">
        <f t="shared" si="92"/>
        <v>0.25867197952104504</v>
      </c>
      <c r="L342" s="2">
        <f t="shared" si="104"/>
        <v>0</v>
      </c>
      <c r="M342">
        <f t="shared" si="105"/>
        <v>0</v>
      </c>
      <c r="N342">
        <f t="shared" si="93"/>
        <v>0</v>
      </c>
      <c r="O342">
        <f t="shared" si="106"/>
        <v>0</v>
      </c>
      <c r="P342">
        <f t="shared" si="94"/>
        <v>-2.4794389557711085</v>
      </c>
      <c r="S342" s="7"/>
      <c r="T342" s="3"/>
      <c r="U342" s="3"/>
      <c r="V342" s="8"/>
      <c r="W342" s="3"/>
      <c r="X342" s="3"/>
      <c r="Y342" s="3"/>
      <c r="Z342" s="3"/>
      <c r="AA342" s="3"/>
      <c r="AB342" s="3"/>
    </row>
    <row r="343" spans="1:28" ht="12.75">
      <c r="A343">
        <f t="shared" si="101"/>
        <v>277.94999999999936</v>
      </c>
      <c r="B343">
        <f t="shared" si="102"/>
        <v>69819.40656232568</v>
      </c>
      <c r="C343">
        <f t="shared" si="95"/>
        <v>-9.611623039592045</v>
      </c>
      <c r="D343">
        <f t="shared" si="103"/>
        <v>-851.8981618430038</v>
      </c>
      <c r="E343">
        <f t="shared" si="96"/>
        <v>-50605.195303451765</v>
      </c>
      <c r="F343">
        <f t="shared" si="97"/>
        <v>5264.999999999992</v>
      </c>
      <c r="G343">
        <f t="shared" si="98"/>
        <v>0</v>
      </c>
      <c r="H343">
        <f t="shared" si="91"/>
        <v>0</v>
      </c>
      <c r="I343" s="3">
        <f t="shared" si="99"/>
        <v>0</v>
      </c>
      <c r="J343">
        <f t="shared" si="100"/>
        <v>9.611623039591997</v>
      </c>
      <c r="K343" s="6">
        <f t="shared" si="92"/>
        <v>0.25730349047855705</v>
      </c>
      <c r="L343" s="2">
        <f t="shared" si="104"/>
        <v>0</v>
      </c>
      <c r="M343">
        <f t="shared" si="105"/>
        <v>0</v>
      </c>
      <c r="N343">
        <f t="shared" si="93"/>
        <v>0</v>
      </c>
      <c r="O343">
        <f t="shared" si="106"/>
        <v>0</v>
      </c>
      <c r="P343">
        <f t="shared" si="94"/>
        <v>-2.50344753546388</v>
      </c>
      <c r="S343" s="7"/>
      <c r="T343" s="3"/>
      <c r="U343" s="3"/>
      <c r="V343" s="8"/>
      <c r="W343" s="3"/>
      <c r="X343" s="3"/>
      <c r="Y343" s="3"/>
      <c r="Z343" s="3"/>
      <c r="AA343" s="3"/>
      <c r="AB343" s="3"/>
    </row>
    <row r="344" spans="1:28" ht="12.75">
      <c r="A344">
        <f t="shared" si="101"/>
        <v>278.7999999999994</v>
      </c>
      <c r="B344">
        <f t="shared" si="102"/>
        <v>69088.34715040936</v>
      </c>
      <c r="C344">
        <f t="shared" si="95"/>
        <v>-9.613805328384109</v>
      </c>
      <c r="D344">
        <f t="shared" si="103"/>
        <v>-860.0698963721303</v>
      </c>
      <c r="E344">
        <f t="shared" si="96"/>
        <v>-50616.68505394199</v>
      </c>
      <c r="F344">
        <f t="shared" si="97"/>
        <v>5264.999999999992</v>
      </c>
      <c r="G344">
        <f t="shared" si="98"/>
        <v>0</v>
      </c>
      <c r="H344">
        <f t="shared" si="91"/>
        <v>0</v>
      </c>
      <c r="I344" s="3">
        <f t="shared" si="99"/>
        <v>0</v>
      </c>
      <c r="J344">
        <f t="shared" si="100"/>
        <v>9.613805328384059</v>
      </c>
      <c r="K344" s="6">
        <f t="shared" si="92"/>
        <v>0.25593469072493447</v>
      </c>
      <c r="L344" s="2">
        <f t="shared" si="104"/>
        <v>0</v>
      </c>
      <c r="M344">
        <f t="shared" si="105"/>
        <v>0</v>
      </c>
      <c r="N344">
        <f t="shared" si="93"/>
        <v>0</v>
      </c>
      <c r="O344">
        <f t="shared" si="106"/>
        <v>0</v>
      </c>
      <c r="P344">
        <f t="shared" si="94"/>
        <v>-2.5274615662291877</v>
      </c>
      <c r="S344" s="7"/>
      <c r="T344" s="3"/>
      <c r="U344" s="3"/>
      <c r="V344" s="8"/>
      <c r="W344" s="3"/>
      <c r="X344" s="3"/>
      <c r="Y344" s="3"/>
      <c r="Z344" s="3"/>
      <c r="AA344" s="3"/>
      <c r="AB344" s="3"/>
    </row>
    <row r="345" spans="1:28" ht="12.75">
      <c r="A345">
        <f t="shared" si="101"/>
        <v>279.6499999999994</v>
      </c>
      <c r="B345">
        <f t="shared" si="102"/>
        <v>68350.34017191084</v>
      </c>
      <c r="C345">
        <f t="shared" si="95"/>
        <v>-9.61600911032662</v>
      </c>
      <c r="D345">
        <f t="shared" si="103"/>
        <v>-868.243504115908</v>
      </c>
      <c r="E345">
        <f t="shared" si="96"/>
        <v>-50628.28796586932</v>
      </c>
      <c r="F345">
        <f t="shared" si="97"/>
        <v>5264.999999999992</v>
      </c>
      <c r="G345">
        <f t="shared" si="98"/>
        <v>0</v>
      </c>
      <c r="H345">
        <f t="shared" si="91"/>
        <v>0</v>
      </c>
      <c r="I345" s="3">
        <f t="shared" si="99"/>
        <v>0</v>
      </c>
      <c r="J345">
        <f t="shared" si="100"/>
        <v>9.616009110326571</v>
      </c>
      <c r="K345" s="6">
        <f t="shared" si="92"/>
        <v>0.2545655772000136</v>
      </c>
      <c r="L345" s="2">
        <f t="shared" si="104"/>
        <v>0</v>
      </c>
      <c r="M345">
        <f t="shared" si="105"/>
        <v>0</v>
      </c>
      <c r="N345">
        <f t="shared" si="93"/>
        <v>0</v>
      </c>
      <c r="O345">
        <f t="shared" si="106"/>
        <v>0</v>
      </c>
      <c r="P345">
        <f t="shared" si="94"/>
        <v>-2.5514811017541152</v>
      </c>
      <c r="S345" s="7"/>
      <c r="T345" s="3"/>
      <c r="U345" s="3"/>
      <c r="V345" s="8"/>
      <c r="W345" s="3"/>
      <c r="X345" s="3"/>
      <c r="Y345" s="3"/>
      <c r="Z345" s="3"/>
      <c r="AA345" s="3"/>
      <c r="AB345" s="3"/>
    </row>
    <row r="346" spans="1:28" ht="12.75">
      <c r="A346">
        <f t="shared" si="101"/>
        <v>280.49999999999943</v>
      </c>
      <c r="B346">
        <f t="shared" si="102"/>
        <v>67605.38401904966</v>
      </c>
      <c r="C346">
        <f t="shared" si="95"/>
        <v>-9.61823441196867</v>
      </c>
      <c r="D346">
        <f t="shared" si="103"/>
        <v>-876.4190033660814</v>
      </c>
      <c r="E346">
        <f t="shared" si="96"/>
        <v>-50640.004179014686</v>
      </c>
      <c r="F346">
        <f t="shared" si="97"/>
        <v>5264.999999999992</v>
      </c>
      <c r="G346">
        <f t="shared" si="98"/>
        <v>0</v>
      </c>
      <c r="H346">
        <f t="shared" si="91"/>
        <v>0</v>
      </c>
      <c r="I346" s="3">
        <f t="shared" si="99"/>
        <v>0</v>
      </c>
      <c r="J346">
        <f t="shared" si="100"/>
        <v>9.618234411968617</v>
      </c>
      <c r="K346" s="6">
        <f t="shared" si="92"/>
        <v>0.2531961468398505</v>
      </c>
      <c r="L346" s="2">
        <f t="shared" si="104"/>
        <v>0</v>
      </c>
      <c r="M346">
        <f t="shared" si="105"/>
        <v>0</v>
      </c>
      <c r="N346">
        <f t="shared" si="93"/>
        <v>0</v>
      </c>
      <c r="O346">
        <f t="shared" si="106"/>
        <v>0</v>
      </c>
      <c r="P346">
        <f t="shared" si="94"/>
        <v>-2.5755061957920637</v>
      </c>
      <c r="S346" s="7"/>
      <c r="T346" s="3"/>
      <c r="U346" s="3"/>
      <c r="V346" s="8"/>
      <c r="W346" s="3"/>
      <c r="X346" s="3"/>
      <c r="Y346" s="3"/>
      <c r="Z346" s="3"/>
      <c r="AA346" s="3"/>
      <c r="AB346" s="3"/>
    </row>
    <row r="347" spans="1:28" ht="12.75">
      <c r="A347">
        <f t="shared" si="101"/>
        <v>281.34999999999945</v>
      </c>
      <c r="B347">
        <f t="shared" si="102"/>
        <v>66853.47706847802</v>
      </c>
      <c r="C347">
        <f t="shared" si="95"/>
        <v>-9.620481260134097</v>
      </c>
      <c r="D347">
        <f t="shared" si="103"/>
        <v>-884.5964124371953</v>
      </c>
      <c r="E347">
        <f t="shared" si="96"/>
        <v>-50651.83383460564</v>
      </c>
      <c r="F347">
        <f t="shared" si="97"/>
        <v>5264.999999999992</v>
      </c>
      <c r="G347">
        <f t="shared" si="98"/>
        <v>0</v>
      </c>
      <c r="H347">
        <f t="shared" si="91"/>
        <v>0</v>
      </c>
      <c r="I347" s="3">
        <f t="shared" si="99"/>
        <v>0</v>
      </c>
      <c r="J347">
        <f t="shared" si="100"/>
        <v>9.62048126013404</v>
      </c>
      <c r="K347" s="6">
        <f t="shared" si="92"/>
        <v>0.2518263965766823</v>
      </c>
      <c r="L347" s="2">
        <f t="shared" si="104"/>
        <v>0</v>
      </c>
      <c r="M347">
        <f t="shared" si="105"/>
        <v>0</v>
      </c>
      <c r="N347">
        <f t="shared" si="93"/>
        <v>0</v>
      </c>
      <c r="O347">
        <f t="shared" si="106"/>
        <v>0</v>
      </c>
      <c r="P347">
        <f t="shared" si="94"/>
        <v>-2.599536902163435</v>
      </c>
      <c r="S347" s="7"/>
      <c r="T347" s="3"/>
      <c r="U347" s="3"/>
      <c r="V347" s="8"/>
      <c r="W347" s="3"/>
      <c r="X347" s="3"/>
      <c r="Y347" s="3"/>
      <c r="Z347" s="3"/>
      <c r="AA347" s="3"/>
      <c r="AB347" s="3"/>
    </row>
    <row r="348" spans="1:28" ht="12.75">
      <c r="A348">
        <f t="shared" si="101"/>
        <v>282.1999999999995</v>
      </c>
      <c r="B348">
        <f t="shared" si="102"/>
        <v>66094.61768126121</v>
      </c>
      <c r="C348">
        <f t="shared" si="95"/>
        <v>-9.622749681922297</v>
      </c>
      <c r="D348">
        <f t="shared" si="103"/>
        <v>-892.7757496668293</v>
      </c>
      <c r="E348">
        <f t="shared" si="96"/>
        <v>-50663.777075320504</v>
      </c>
      <c r="F348">
        <f t="shared" si="97"/>
        <v>5264.999999999992</v>
      </c>
      <c r="G348">
        <f t="shared" si="98"/>
        <v>0</v>
      </c>
      <c r="H348">
        <f t="shared" si="91"/>
        <v>0</v>
      </c>
      <c r="I348" s="3">
        <f t="shared" si="99"/>
        <v>0</v>
      </c>
      <c r="J348">
        <f t="shared" si="100"/>
        <v>9.62274968192224</v>
      </c>
      <c r="K348" s="6">
        <f t="shared" si="92"/>
        <v>0.2504563233388877</v>
      </c>
      <c r="L348" s="2">
        <f t="shared" si="104"/>
        <v>0</v>
      </c>
      <c r="M348">
        <f t="shared" si="105"/>
        <v>0</v>
      </c>
      <c r="N348">
        <f t="shared" si="93"/>
        <v>0</v>
      </c>
      <c r="O348">
        <f t="shared" si="106"/>
        <v>0</v>
      </c>
      <c r="P348">
        <f t="shared" si="94"/>
        <v>-2.623573274756323</v>
      </c>
      <c r="S348" s="7"/>
      <c r="T348" s="3"/>
      <c r="U348" s="3"/>
      <c r="V348" s="8"/>
      <c r="W348" s="3"/>
      <c r="X348" s="3"/>
      <c r="Y348" s="3"/>
      <c r="Z348" s="3"/>
      <c r="AA348" s="3"/>
      <c r="AB348" s="3"/>
    </row>
    <row r="349" spans="1:28" ht="12.75">
      <c r="A349">
        <f t="shared" si="101"/>
        <v>283.0499999999995</v>
      </c>
      <c r="B349">
        <f t="shared" si="102"/>
        <v>65328.80420285774</v>
      </c>
      <c r="C349">
        <f t="shared" si="95"/>
        <v>-9.625039704709014</v>
      </c>
      <c r="D349">
        <f t="shared" si="103"/>
        <v>-900.9570334158319</v>
      </c>
      <c r="E349">
        <f t="shared" si="96"/>
        <v>-50675.83404529257</v>
      </c>
      <c r="F349">
        <f t="shared" si="97"/>
        <v>5264.999999999992</v>
      </c>
      <c r="G349">
        <f t="shared" si="98"/>
        <v>0</v>
      </c>
      <c r="H349">
        <f t="shared" si="91"/>
        <v>0</v>
      </c>
      <c r="I349" s="3">
        <f t="shared" si="99"/>
        <v>0</v>
      </c>
      <c r="J349">
        <f t="shared" si="100"/>
        <v>9.625039704708959</v>
      </c>
      <c r="K349" s="6">
        <f t="shared" si="92"/>
        <v>0.2490859240509475</v>
      </c>
      <c r="L349" s="2">
        <f t="shared" si="104"/>
        <v>0</v>
      </c>
      <c r="M349">
        <f t="shared" si="105"/>
        <v>0</v>
      </c>
      <c r="N349">
        <f t="shared" si="93"/>
        <v>0</v>
      </c>
      <c r="O349">
        <f t="shared" si="106"/>
        <v>0</v>
      </c>
      <c r="P349">
        <f t="shared" si="94"/>
        <v>-2.647615367527203</v>
      </c>
      <c r="S349" s="7"/>
      <c r="T349" s="3"/>
      <c r="U349" s="3"/>
      <c r="V349" s="8"/>
      <c r="W349" s="3"/>
      <c r="X349" s="3"/>
      <c r="Y349" s="3"/>
      <c r="Z349" s="3"/>
      <c r="AA349" s="3"/>
      <c r="AB349" s="3"/>
    </row>
    <row r="350" spans="1:28" ht="12.75">
      <c r="A350">
        <f t="shared" si="101"/>
        <v>283.8999999999995</v>
      </c>
      <c r="B350">
        <f t="shared" si="102"/>
        <v>64556.03496309945</v>
      </c>
      <c r="C350">
        <f t="shared" si="95"/>
        <v>-9.627351356147155</v>
      </c>
      <c r="D350">
        <f t="shared" si="103"/>
        <v>-909.140282068557</v>
      </c>
      <c r="E350">
        <f t="shared" si="96"/>
        <v>-50688.004890114375</v>
      </c>
      <c r="F350">
        <f t="shared" si="97"/>
        <v>5264.999999999992</v>
      </c>
      <c r="G350">
        <f t="shared" si="98"/>
        <v>0</v>
      </c>
      <c r="H350">
        <f t="shared" si="91"/>
        <v>0</v>
      </c>
      <c r="I350" s="3">
        <f t="shared" si="99"/>
        <v>0</v>
      </c>
      <c r="J350">
        <f t="shared" si="100"/>
        <v>9.627351356147097</v>
      </c>
      <c r="K350" s="6">
        <f t="shared" si="92"/>
        <v>0.2477151956334056</v>
      </c>
      <c r="L350" s="2">
        <f t="shared" si="104"/>
        <v>0</v>
      </c>
      <c r="M350">
        <f t="shared" si="105"/>
        <v>0</v>
      </c>
      <c r="N350">
        <f t="shared" si="93"/>
        <v>0</v>
      </c>
      <c r="O350">
        <f t="shared" si="106"/>
        <v>0</v>
      </c>
      <c r="P350">
        <f t="shared" si="94"/>
        <v>-2.671663234501622</v>
      </c>
      <c r="S350" s="7"/>
      <c r="T350" s="3"/>
      <c r="U350" s="3"/>
      <c r="V350" s="8"/>
      <c r="W350" s="3"/>
      <c r="X350" s="3"/>
      <c r="Y350" s="3"/>
      <c r="Z350" s="3"/>
      <c r="AA350" s="3"/>
      <c r="AB350" s="3"/>
    </row>
    <row r="351" spans="1:28" ht="12.75">
      <c r="A351">
        <f t="shared" si="101"/>
        <v>284.74999999999955</v>
      </c>
      <c r="B351">
        <f t="shared" si="102"/>
        <v>63776.30827617131</v>
      </c>
      <c r="C351">
        <f t="shared" si="95"/>
        <v>-9.62968466416759</v>
      </c>
      <c r="D351">
        <f t="shared" si="103"/>
        <v>-917.3255140330995</v>
      </c>
      <c r="E351">
        <f t="shared" si="96"/>
        <v>-50700.28975684195</v>
      </c>
      <c r="F351">
        <f t="shared" si="97"/>
        <v>5264.999999999992</v>
      </c>
      <c r="G351">
        <f t="shared" si="98"/>
        <v>0</v>
      </c>
      <c r="H351">
        <f t="shared" si="91"/>
        <v>0</v>
      </c>
      <c r="I351" s="3">
        <f t="shared" si="99"/>
        <v>0</v>
      </c>
      <c r="J351">
        <f t="shared" si="100"/>
        <v>9.62968466416753</v>
      </c>
      <c r="K351" s="6">
        <f t="shared" si="92"/>
        <v>0.24634413500282895</v>
      </c>
      <c r="L351" s="2">
        <f t="shared" si="104"/>
        <v>0</v>
      </c>
      <c r="M351">
        <f t="shared" si="105"/>
        <v>0</v>
      </c>
      <c r="N351">
        <f t="shared" si="93"/>
        <v>0</v>
      </c>
      <c r="O351">
        <f t="shared" si="106"/>
        <v>0</v>
      </c>
      <c r="P351">
        <f t="shared" si="94"/>
        <v>-2.695716929774896</v>
      </c>
      <c r="S351" s="7"/>
      <c r="T351" s="3"/>
      <c r="U351" s="3"/>
      <c r="V351" s="8"/>
      <c r="W351" s="3"/>
      <c r="X351" s="3"/>
      <c r="Y351" s="3"/>
      <c r="Z351" s="3"/>
      <c r="AA351" s="3"/>
      <c r="AB351" s="3"/>
    </row>
    <row r="352" spans="1:28" ht="12.75">
      <c r="A352">
        <f t="shared" si="101"/>
        <v>285.59999999999957</v>
      </c>
      <c r="B352">
        <f t="shared" si="102"/>
        <v>62989.622440590996</v>
      </c>
      <c r="C352">
        <f t="shared" si="95"/>
        <v>-9.632039656979993</v>
      </c>
      <c r="D352">
        <f t="shared" si="103"/>
        <v>-925.5127477415325</v>
      </c>
      <c r="E352">
        <f t="shared" si="96"/>
        <v>-50712.68879399927</v>
      </c>
      <c r="F352">
        <f t="shared" si="97"/>
        <v>5264.999999999992</v>
      </c>
      <c r="G352">
        <f t="shared" si="98"/>
        <v>0</v>
      </c>
      <c r="H352">
        <f t="shared" si="91"/>
        <v>0</v>
      </c>
      <c r="I352" s="3">
        <f t="shared" si="99"/>
        <v>0</v>
      </c>
      <c r="J352">
        <f t="shared" si="100"/>
        <v>9.632039656979932</v>
      </c>
      <c r="K352" s="6">
        <f t="shared" si="92"/>
        <v>0.24497273907176811</v>
      </c>
      <c r="L352" s="2">
        <f t="shared" si="104"/>
        <v>0</v>
      </c>
      <c r="M352">
        <f t="shared" si="105"/>
        <v>0</v>
      </c>
      <c r="N352">
        <f t="shared" si="93"/>
        <v>0</v>
      </c>
      <c r="O352">
        <f t="shared" si="106"/>
        <v>0</v>
      </c>
      <c r="P352">
        <f t="shared" si="94"/>
        <v>-2.719776507512805</v>
      </c>
      <c r="S352" s="7"/>
      <c r="T352" s="3"/>
      <c r="U352" s="3"/>
      <c r="V352" s="8"/>
      <c r="W352" s="3"/>
      <c r="X352" s="3"/>
      <c r="Y352" s="3"/>
      <c r="Z352" s="3"/>
      <c r="AA352" s="3"/>
      <c r="AB352" s="3"/>
    </row>
    <row r="353" spans="1:28" ht="12.75">
      <c r="A353">
        <f t="shared" si="101"/>
        <v>286.4499999999996</v>
      </c>
      <c r="B353">
        <f t="shared" si="102"/>
        <v>62195.97573918836</v>
      </c>
      <c r="C353">
        <f t="shared" si="95"/>
        <v>-9.634416363073678</v>
      </c>
      <c r="D353">
        <f t="shared" si="103"/>
        <v>-933.7020016501451</v>
      </c>
      <c r="E353">
        <f t="shared" si="96"/>
        <v>-50725.202151582496</v>
      </c>
      <c r="F353">
        <f t="shared" si="97"/>
        <v>5264.999999999992</v>
      </c>
      <c r="G353">
        <f t="shared" si="98"/>
        <v>0</v>
      </c>
      <c r="H353">
        <f t="shared" si="91"/>
        <v>0</v>
      </c>
      <c r="I353" s="3">
        <f t="shared" si="99"/>
        <v>0</v>
      </c>
      <c r="J353">
        <f t="shared" si="100"/>
        <v>9.634416363073614</v>
      </c>
      <c r="K353" s="6">
        <f t="shared" si="92"/>
        <v>0.2436010047487174</v>
      </c>
      <c r="L353" s="2">
        <f t="shared" si="104"/>
        <v>0</v>
      </c>
      <c r="M353">
        <f t="shared" si="105"/>
        <v>0</v>
      </c>
      <c r="N353">
        <f t="shared" si="93"/>
        <v>0</v>
      </c>
      <c r="O353">
        <f t="shared" si="106"/>
        <v>0</v>
      </c>
      <c r="P353">
        <f t="shared" si="94"/>
        <v>-2.743842021952291</v>
      </c>
      <c r="S353" s="7"/>
      <c r="T353" s="3"/>
      <c r="U353" s="3"/>
      <c r="V353" s="8"/>
      <c r="W353" s="3"/>
      <c r="X353" s="3"/>
      <c r="Y353" s="3"/>
      <c r="Z353" s="3"/>
      <c r="AA353" s="3"/>
      <c r="AB353" s="3"/>
    </row>
    <row r="354" spans="1:28" ht="12.75">
      <c r="A354">
        <f t="shared" si="101"/>
        <v>287.2999999999996</v>
      </c>
      <c r="B354">
        <f t="shared" si="102"/>
        <v>61395.366439084624</v>
      </c>
      <c r="C354">
        <f t="shared" si="95"/>
        <v>-9.636814811218425</v>
      </c>
      <c r="D354">
        <f t="shared" si="103"/>
        <v>-941.8932942396808</v>
      </c>
      <c r="E354">
        <f t="shared" si="96"/>
        <v>-50737.82998106458</v>
      </c>
      <c r="F354">
        <f t="shared" si="97"/>
        <v>5264.999999999992</v>
      </c>
      <c r="G354">
        <f t="shared" si="98"/>
        <v>0</v>
      </c>
      <c r="H354">
        <f t="shared" si="91"/>
        <v>0</v>
      </c>
      <c r="I354" s="3">
        <f t="shared" si="99"/>
        <v>0</v>
      </c>
      <c r="J354">
        <f t="shared" si="100"/>
        <v>9.63681481121836</v>
      </c>
      <c r="K354" s="6">
        <f t="shared" si="92"/>
        <v>0.2422289289380749</v>
      </c>
      <c r="L354" s="2">
        <f t="shared" si="104"/>
        <v>0</v>
      </c>
      <c r="M354">
        <f t="shared" si="105"/>
        <v>0</v>
      </c>
      <c r="N354">
        <f t="shared" si="93"/>
        <v>0</v>
      </c>
      <c r="O354">
        <f t="shared" si="106"/>
        <v>0</v>
      </c>
      <c r="P354">
        <f t="shared" si="94"/>
        <v>-2.7679135274021593</v>
      </c>
      <c r="S354" s="7"/>
      <c r="T354" s="3"/>
      <c r="U354" s="3"/>
      <c r="V354" s="8"/>
      <c r="W354" s="3"/>
      <c r="X354" s="3"/>
      <c r="Y354" s="3"/>
      <c r="Z354" s="3"/>
      <c r="AA354" s="3"/>
      <c r="AB354" s="3"/>
    </row>
    <row r="355" spans="1:28" ht="12.75">
      <c r="A355">
        <f t="shared" si="101"/>
        <v>288.14999999999964</v>
      </c>
      <c r="B355">
        <f t="shared" si="102"/>
        <v>60587.792791671374</v>
      </c>
      <c r="C355">
        <f t="shared" si="95"/>
        <v>-9.639235030465345</v>
      </c>
      <c r="D355">
        <f t="shared" si="103"/>
        <v>-950.0866440155763</v>
      </c>
      <c r="E355">
        <f t="shared" si="96"/>
        <v>-50750.572435399605</v>
      </c>
      <c r="F355">
        <f t="shared" si="97"/>
        <v>5264.999999999992</v>
      </c>
      <c r="G355">
        <f t="shared" si="98"/>
        <v>0</v>
      </c>
      <c r="H355">
        <f t="shared" si="91"/>
        <v>0</v>
      </c>
      <c r="I355" s="3">
        <f t="shared" si="99"/>
        <v>0</v>
      </c>
      <c r="J355">
        <f t="shared" si="100"/>
        <v>9.63923503046528</v>
      </c>
      <c r="K355" s="6">
        <f t="shared" si="92"/>
        <v>0.24085650854010243</v>
      </c>
      <c r="L355" s="2">
        <f t="shared" si="104"/>
        <v>0</v>
      </c>
      <c r="M355">
        <f t="shared" si="105"/>
        <v>0</v>
      </c>
      <c r="N355">
        <f t="shared" si="93"/>
        <v>0</v>
      </c>
      <c r="O355">
        <f t="shared" si="106"/>
        <v>0</v>
      </c>
      <c r="P355">
        <f t="shared" si="94"/>
        <v>-2.791991078243781</v>
      </c>
      <c r="S355" s="7"/>
      <c r="T355" s="3"/>
      <c r="U355" s="3"/>
      <c r="V355" s="8"/>
      <c r="W355" s="3"/>
      <c r="X355" s="3"/>
      <c r="Y355" s="3"/>
      <c r="Z355" s="3"/>
      <c r="AA355" s="3"/>
      <c r="AB355" s="3"/>
    </row>
    <row r="356" spans="1:28" ht="12.75">
      <c r="A356">
        <f t="shared" si="101"/>
        <v>288.99999999999966</v>
      </c>
      <c r="B356">
        <f t="shared" si="102"/>
        <v>59773.25303258939</v>
      </c>
      <c r="C356">
        <f t="shared" si="95"/>
        <v>-9.64167705014775</v>
      </c>
      <c r="D356">
        <f t="shared" si="103"/>
        <v>-958.2820695082019</v>
      </c>
      <c r="E356">
        <f t="shared" si="96"/>
        <v>-50763.429669027464</v>
      </c>
      <c r="F356">
        <f t="shared" si="97"/>
        <v>5264.999999999992</v>
      </c>
      <c r="G356">
        <f t="shared" si="98"/>
        <v>0</v>
      </c>
      <c r="H356">
        <f t="shared" si="91"/>
        <v>0</v>
      </c>
      <c r="I356" s="3">
        <f t="shared" si="99"/>
        <v>0</v>
      </c>
      <c r="J356">
        <f t="shared" si="100"/>
        <v>9.641677050147683</v>
      </c>
      <c r="K356" s="6">
        <f t="shared" si="92"/>
        <v>0.2394837404508854</v>
      </c>
      <c r="L356" s="2">
        <f t="shared" si="104"/>
        <v>0</v>
      </c>
      <c r="M356">
        <f t="shared" si="105"/>
        <v>0</v>
      </c>
      <c r="N356">
        <f t="shared" si="93"/>
        <v>0</v>
      </c>
      <c r="O356">
        <f t="shared" si="106"/>
        <v>0</v>
      </c>
      <c r="P356">
        <f t="shared" si="94"/>
        <v>-2.816074728931799</v>
      </c>
      <c r="S356" s="7"/>
      <c r="T356" s="3"/>
      <c r="U356" s="3"/>
      <c r="V356" s="8"/>
      <c r="W356" s="3"/>
      <c r="X356" s="3"/>
      <c r="Y356" s="3"/>
      <c r="Z356" s="3"/>
      <c r="AA356" s="3"/>
      <c r="AB356" s="3"/>
    </row>
    <row r="357" spans="1:28" ht="12.75">
      <c r="A357">
        <f t="shared" si="101"/>
        <v>289.8499999999997</v>
      </c>
      <c r="B357">
        <f t="shared" si="102"/>
        <v>58951.745381707246</v>
      </c>
      <c r="C357">
        <f t="shared" si="95"/>
        <v>-9.644140899882006</v>
      </c>
      <c r="D357">
        <f t="shared" si="103"/>
        <v>-966.4795892731015</v>
      </c>
      <c r="E357">
        <f t="shared" si="96"/>
        <v>-50776.401837878315</v>
      </c>
      <c r="F357">
        <f t="shared" si="97"/>
        <v>5264.999999999992</v>
      </c>
      <c r="G357">
        <f t="shared" si="98"/>
        <v>0</v>
      </c>
      <c r="H357">
        <f t="shared" si="91"/>
        <v>0</v>
      </c>
      <c r="I357" s="3">
        <f t="shared" si="99"/>
        <v>0</v>
      </c>
      <c r="J357">
        <f t="shared" si="100"/>
        <v>9.644140899881936</v>
      </c>
      <c r="K357" s="6">
        <f t="shared" si="92"/>
        <v>0.23811062156229243</v>
      </c>
      <c r="L357" s="2">
        <f t="shared" si="104"/>
        <v>0</v>
      </c>
      <c r="M357">
        <f t="shared" si="105"/>
        <v>0</v>
      </c>
      <c r="N357">
        <f t="shared" si="93"/>
        <v>0</v>
      </c>
      <c r="O357">
        <f t="shared" si="106"/>
        <v>0</v>
      </c>
      <c r="P357">
        <f t="shared" si="94"/>
        <v>-2.840164533994832</v>
      </c>
      <c r="S357" s="7"/>
      <c r="T357" s="3"/>
      <c r="U357" s="3"/>
      <c r="V357" s="8"/>
      <c r="W357" s="3"/>
      <c r="X357" s="3"/>
      <c r="Y357" s="3"/>
      <c r="Z357" s="3"/>
      <c r="AA357" s="3"/>
      <c r="AB357" s="3"/>
    </row>
    <row r="358" spans="1:28" ht="12.75">
      <c r="A358">
        <f t="shared" si="101"/>
        <v>290.6999999999997</v>
      </c>
      <c r="B358">
        <f t="shared" si="102"/>
        <v>58123.268043099684</v>
      </c>
      <c r="C358">
        <f t="shared" si="95"/>
        <v>-9.646626609568422</v>
      </c>
      <c r="D358">
        <f t="shared" si="103"/>
        <v>-974.6792218912346</v>
      </c>
      <c r="E358">
        <f t="shared" si="96"/>
        <v>-50789.48909937728</v>
      </c>
      <c r="F358">
        <f t="shared" si="97"/>
        <v>5264.999999999992</v>
      </c>
      <c r="G358">
        <f t="shared" si="98"/>
        <v>0</v>
      </c>
      <c r="H358">
        <f t="shared" si="91"/>
        <v>0</v>
      </c>
      <c r="I358" s="3">
        <f t="shared" si="99"/>
        <v>0</v>
      </c>
      <c r="J358">
        <f t="shared" si="100"/>
        <v>9.646626609568349</v>
      </c>
      <c r="K358" s="6">
        <f t="shared" si="92"/>
        <v>0.2367371487619351</v>
      </c>
      <c r="L358" s="2">
        <f t="shared" si="104"/>
        <v>0</v>
      </c>
      <c r="M358">
        <f t="shared" si="105"/>
        <v>0</v>
      </c>
      <c r="N358">
        <f t="shared" si="93"/>
        <v>0</v>
      </c>
      <c r="O358">
        <f t="shared" si="106"/>
        <v>0</v>
      </c>
      <c r="P358">
        <f t="shared" si="94"/>
        <v>-2.8642605480361887</v>
      </c>
      <c r="S358" s="7"/>
      <c r="T358" s="3"/>
      <c r="U358" s="3"/>
      <c r="V358" s="8"/>
      <c r="W358" s="3"/>
      <c r="X358" s="3"/>
      <c r="Y358" s="3"/>
      <c r="Z358" s="3"/>
      <c r="AA358" s="3"/>
      <c r="AB358" s="3"/>
    </row>
    <row r="359" spans="1:28" ht="12.75">
      <c r="A359">
        <f t="shared" si="101"/>
        <v>291.5499999999997</v>
      </c>
      <c r="B359">
        <f t="shared" si="102"/>
        <v>57287.81920502584</v>
      </c>
      <c r="C359">
        <f t="shared" si="95"/>
        <v>-9.649134209392134</v>
      </c>
      <c r="D359">
        <f t="shared" si="103"/>
        <v>-982.8809859692179</v>
      </c>
      <c r="E359">
        <f t="shared" si="96"/>
        <v>-50802.69161244911</v>
      </c>
      <c r="F359">
        <f t="shared" si="97"/>
        <v>5264.999999999992</v>
      </c>
      <c r="G359">
        <f t="shared" si="98"/>
        <v>0</v>
      </c>
      <c r="H359">
        <f t="shared" si="91"/>
        <v>0</v>
      </c>
      <c r="I359" s="3">
        <f t="shared" si="99"/>
        <v>0</v>
      </c>
      <c r="J359">
        <f t="shared" si="100"/>
        <v>9.64913420939206</v>
      </c>
      <c r="K359" s="6">
        <f t="shared" si="92"/>
        <v>0.23536331893312717</v>
      </c>
      <c r="L359" s="2">
        <f t="shared" si="104"/>
        <v>0</v>
      </c>
      <c r="M359">
        <f t="shared" si="105"/>
        <v>0</v>
      </c>
      <c r="N359">
        <f t="shared" si="93"/>
        <v>0</v>
      </c>
      <c r="O359">
        <f t="shared" si="106"/>
        <v>0</v>
      </c>
      <c r="P359">
        <f t="shared" si="94"/>
        <v>-2.888362825734573</v>
      </c>
      <c r="S359" s="7"/>
      <c r="T359" s="3"/>
      <c r="U359" s="3"/>
      <c r="V359" s="8"/>
      <c r="W359" s="3"/>
      <c r="X359" s="3"/>
      <c r="Y359" s="3"/>
      <c r="Z359" s="3"/>
      <c r="AA359" s="3"/>
      <c r="AB359" s="3"/>
    </row>
    <row r="360" spans="1:28" ht="12.75">
      <c r="A360">
        <f t="shared" si="101"/>
        <v>292.39999999999975</v>
      </c>
      <c r="B360">
        <f t="shared" si="102"/>
        <v>56445.39703990719</v>
      </c>
      <c r="C360">
        <f t="shared" si="95"/>
        <v>-9.651663729824016</v>
      </c>
      <c r="D360">
        <f t="shared" si="103"/>
        <v>-991.0849001395684</v>
      </c>
      <c r="E360">
        <f t="shared" si="96"/>
        <v>-50816.00953752296</v>
      </c>
      <c r="F360">
        <f t="shared" si="97"/>
        <v>5264.999999999992</v>
      </c>
      <c r="G360">
        <f t="shared" si="98"/>
        <v>0</v>
      </c>
      <c r="H360">
        <f t="shared" si="91"/>
        <v>0</v>
      </c>
      <c r="I360" s="3">
        <f t="shared" si="99"/>
        <v>0</v>
      </c>
      <c r="J360">
        <f t="shared" si="100"/>
        <v>9.651663729823943</v>
      </c>
      <c r="K360" s="6">
        <f t="shared" si="92"/>
        <v>0.233989128954844</v>
      </c>
      <c r="L360" s="2">
        <f t="shared" si="104"/>
        <v>0</v>
      </c>
      <c r="M360">
        <f t="shared" si="105"/>
        <v>0</v>
      </c>
      <c r="N360">
        <f t="shared" si="93"/>
        <v>0</v>
      </c>
      <c r="O360">
        <f t="shared" si="106"/>
        <v>0</v>
      </c>
      <c r="P360">
        <f t="shared" si="94"/>
        <v>-2.912471421844804</v>
      </c>
      <c r="S360" s="7"/>
      <c r="T360" s="3"/>
      <c r="U360" s="3"/>
      <c r="V360" s="8"/>
      <c r="W360" s="3"/>
      <c r="X360" s="3"/>
      <c r="Y360" s="3"/>
      <c r="Z360" s="3"/>
      <c r="AA360" s="3"/>
      <c r="AB360" s="3"/>
    </row>
    <row r="361" spans="1:28" ht="12.75">
      <c r="A361">
        <f t="shared" si="101"/>
        <v>293.2499999999998</v>
      </c>
      <c r="B361">
        <f>B360+D361*$B$3</f>
        <v>55595.99970430537</v>
      </c>
      <c r="C361">
        <f t="shared" si="95"/>
        <v>-9.654215201621577</v>
      </c>
      <c r="D361">
        <f t="shared" si="103"/>
        <v>-999.2909830609467</v>
      </c>
      <c r="E361">
        <f t="shared" si="96"/>
        <v>-50829.4430365371</v>
      </c>
      <c r="F361">
        <f t="shared" si="97"/>
        <v>5264.999999999992</v>
      </c>
      <c r="G361">
        <f t="shared" si="98"/>
        <v>0</v>
      </c>
      <c r="H361">
        <f t="shared" si="91"/>
        <v>0</v>
      </c>
      <c r="I361" s="3">
        <f t="shared" si="99"/>
        <v>0</v>
      </c>
      <c r="J361">
        <f t="shared" si="100"/>
        <v>9.6542152016215</v>
      </c>
      <c r="K361" s="6">
        <f t="shared" si="92"/>
        <v>0.23261457570168179</v>
      </c>
      <c r="L361" s="2">
        <f t="shared" si="104"/>
        <v>0</v>
      </c>
      <c r="M361">
        <f t="shared" si="105"/>
        <v>0</v>
      </c>
      <c r="N361">
        <f t="shared" si="93"/>
        <v>0</v>
      </c>
      <c r="O361">
        <f t="shared" si="106"/>
        <v>0</v>
      </c>
      <c r="P361">
        <f t="shared" si="94"/>
        <v>-2.9365863911985266</v>
      </c>
      <c r="S361" s="7"/>
      <c r="T361" s="3"/>
      <c r="U361" s="3"/>
      <c r="V361" s="8"/>
      <c r="W361" s="3"/>
      <c r="X361" s="3"/>
      <c r="Y361" s="3"/>
      <c r="Z361" s="3"/>
      <c r="AA361" s="3"/>
      <c r="AB361" s="3"/>
    </row>
    <row r="362" spans="1:28" ht="12.75">
      <c r="A362">
        <f t="shared" si="101"/>
        <v>294.0999999999998</v>
      </c>
      <c r="B362">
        <f t="shared" si="102"/>
        <v>54739.62533889972</v>
      </c>
      <c r="C362">
        <f t="shared" si="95"/>
        <v>-9.656788655829873</v>
      </c>
      <c r="D362">
        <f t="shared" si="103"/>
        <v>-1007.4992534184021</v>
      </c>
      <c r="E362">
        <f t="shared" si="96"/>
        <v>-50842.99227294379</v>
      </c>
      <c r="F362">
        <f t="shared" si="97"/>
        <v>5264.999999999992</v>
      </c>
      <c r="G362">
        <f t="shared" si="98"/>
        <v>0</v>
      </c>
      <c r="H362">
        <f t="shared" si="91"/>
        <v>0</v>
      </c>
      <c r="I362" s="3">
        <f t="shared" si="99"/>
        <v>0</v>
      </c>
      <c r="J362">
        <f t="shared" si="100"/>
        <v>9.656788655829795</v>
      </c>
      <c r="K362" s="6">
        <f t="shared" si="92"/>
        <v>0.23123965604381655</v>
      </c>
      <c r="L362" s="2">
        <f t="shared" si="104"/>
        <v>0</v>
      </c>
      <c r="M362">
        <f t="shared" si="105"/>
        <v>0</v>
      </c>
      <c r="N362">
        <f t="shared" si="93"/>
        <v>0</v>
      </c>
      <c r="O362">
        <f t="shared" si="106"/>
        <v>0</v>
      </c>
      <c r="P362">
        <f t="shared" si="94"/>
        <v>-2.960707788704934</v>
      </c>
      <c r="S362" s="7"/>
      <c r="T362" s="3"/>
      <c r="U362" s="3"/>
      <c r="V362" s="8"/>
      <c r="W362" s="3"/>
      <c r="X362" s="3"/>
      <c r="Y362" s="3"/>
      <c r="Z362" s="3"/>
      <c r="AA362" s="3"/>
      <c r="AB362" s="3"/>
    </row>
    <row r="363" spans="1:28" ht="12.75">
      <c r="A363">
        <f t="shared" si="101"/>
        <v>294.9499999999998</v>
      </c>
      <c r="B363">
        <f t="shared" si="102"/>
        <v>53876.272068464634</v>
      </c>
      <c r="C363">
        <f t="shared" si="95"/>
        <v>-9.659384123782452</v>
      </c>
      <c r="D363">
        <f t="shared" si="103"/>
        <v>-1015.7097299236171</v>
      </c>
      <c r="E363">
        <f t="shared" si="96"/>
        <v>-50856.65741171411</v>
      </c>
      <c r="F363">
        <f t="shared" si="97"/>
        <v>5264.999999999992</v>
      </c>
      <c r="G363">
        <f t="shared" si="98"/>
        <v>0</v>
      </c>
      <c r="H363">
        <f t="shared" si="91"/>
        <v>0</v>
      </c>
      <c r="I363" s="3">
        <f t="shared" si="99"/>
        <v>0</v>
      </c>
      <c r="J363">
        <f t="shared" si="100"/>
        <v>9.659384123782374</v>
      </c>
      <c r="K363" s="6">
        <f t="shared" si="92"/>
        <v>0.22986436684696307</v>
      </c>
      <c r="L363" s="2">
        <f t="shared" si="104"/>
        <v>0</v>
      </c>
      <c r="M363">
        <f t="shared" si="105"/>
        <v>0</v>
      </c>
      <c r="N363">
        <f t="shared" si="93"/>
        <v>0</v>
      </c>
      <c r="O363">
        <f t="shared" si="106"/>
        <v>0</v>
      </c>
      <c r="P363">
        <f t="shared" si="94"/>
        <v>-2.9848356693514857</v>
      </c>
      <c r="S363" s="7"/>
      <c r="T363" s="3"/>
      <c r="U363" s="3"/>
      <c r="V363" s="8"/>
      <c r="W363" s="3"/>
      <c r="X363" s="3"/>
      <c r="Y363" s="3"/>
      <c r="Z363" s="3"/>
      <c r="AA363" s="3"/>
      <c r="AB363" s="3"/>
    </row>
    <row r="364" spans="1:28" ht="12.75">
      <c r="A364">
        <f t="shared" si="101"/>
        <v>295.79999999999984</v>
      </c>
      <c r="B364">
        <f t="shared" si="102"/>
        <v>53005.93800184674</v>
      </c>
      <c r="C364">
        <f t="shared" si="95"/>
        <v>-9.66200163710227</v>
      </c>
      <c r="D364">
        <f t="shared" si="103"/>
        <v>-1023.9224313151541</v>
      </c>
      <c r="E364">
        <f t="shared" si="96"/>
        <v>-50870.43861934294</v>
      </c>
      <c r="F364">
        <f t="shared" si="97"/>
        <v>5264.999999999992</v>
      </c>
      <c r="G364">
        <f t="shared" si="98"/>
        <v>0</v>
      </c>
      <c r="H364">
        <f t="shared" si="91"/>
        <v>0</v>
      </c>
      <c r="I364" s="3">
        <f t="shared" si="99"/>
        <v>0</v>
      </c>
      <c r="J364">
        <f t="shared" si="100"/>
        <v>9.662001637102188</v>
      </c>
      <c r="K364" s="6">
        <f t="shared" si="92"/>
        <v>0.22848870497233376</v>
      </c>
      <c r="L364" s="2">
        <f t="shared" si="104"/>
        <v>0</v>
      </c>
      <c r="M364">
        <f t="shared" si="105"/>
        <v>0</v>
      </c>
      <c r="N364">
        <f t="shared" si="93"/>
        <v>0</v>
      </c>
      <c r="O364">
        <f t="shared" si="106"/>
        <v>0</v>
      </c>
      <c r="P364">
        <f t="shared" si="94"/>
        <v>-3.0089700882046313</v>
      </c>
      <c r="S364" s="7"/>
      <c r="T364" s="3"/>
      <c r="U364" s="3"/>
      <c r="V364" s="8"/>
      <c r="W364" s="3"/>
      <c r="X364" s="3"/>
      <c r="Y364" s="3"/>
      <c r="Z364" s="3"/>
      <c r="AA364" s="3"/>
      <c r="AB364" s="3"/>
    </row>
    <row r="365" spans="1:28" ht="12.75">
      <c r="A365">
        <f t="shared" si="101"/>
        <v>296.64999999999986</v>
      </c>
      <c r="B365">
        <f t="shared" si="102"/>
        <v>52128.621231941834</v>
      </c>
      <c r="C365">
        <f t="shared" si="95"/>
        <v>-9.664641227702651</v>
      </c>
      <c r="D365">
        <f t="shared" si="103"/>
        <v>-1032.1373763587014</v>
      </c>
      <c r="E365">
        <f t="shared" si="96"/>
        <v>-50884.33606385394</v>
      </c>
      <c r="F365">
        <f t="shared" si="97"/>
        <v>5264.999999999992</v>
      </c>
      <c r="G365">
        <f t="shared" si="98"/>
        <v>0</v>
      </c>
      <c r="H365">
        <f t="shared" si="91"/>
        <v>0</v>
      </c>
      <c r="I365" s="3">
        <f t="shared" si="99"/>
        <v>0</v>
      </c>
      <c r="J365">
        <f t="shared" si="100"/>
        <v>9.66464122770257</v>
      </c>
      <c r="K365" s="6">
        <f t="shared" si="92"/>
        <v>0.22711266727659718</v>
      </c>
      <c r="L365" s="2">
        <f t="shared" si="104"/>
        <v>0</v>
      </c>
      <c r="M365">
        <f t="shared" si="105"/>
        <v>0</v>
      </c>
      <c r="N365">
        <f t="shared" si="93"/>
        <v>0</v>
      </c>
      <c r="O365">
        <f t="shared" si="106"/>
        <v>0</v>
      </c>
      <c r="P365">
        <f t="shared" si="94"/>
        <v>-3.033111100410536</v>
      </c>
      <c r="S365" s="7"/>
      <c r="T365" s="3"/>
      <c r="U365" s="3"/>
      <c r="V365" s="8"/>
      <c r="W365" s="3"/>
      <c r="X365" s="3"/>
      <c r="Y365" s="3"/>
      <c r="Z365" s="3"/>
      <c r="AA365" s="3"/>
      <c r="AB365" s="3"/>
    </row>
    <row r="366" spans="1:28" ht="12.75">
      <c r="A366">
        <f t="shared" si="101"/>
        <v>297.4999999999999</v>
      </c>
      <c r="B366">
        <f t="shared" si="102"/>
        <v>51244.3198356716</v>
      </c>
      <c r="C366">
        <f t="shared" si="95"/>
        <v>-9.667302927788239</v>
      </c>
      <c r="D366">
        <f t="shared" si="103"/>
        <v>-1040.3545838473215</v>
      </c>
      <c r="E366">
        <f t="shared" si="96"/>
        <v>-50898.34991480454</v>
      </c>
      <c r="F366">
        <f t="shared" si="97"/>
        <v>5264.999999999992</v>
      </c>
      <c r="G366">
        <f t="shared" si="98"/>
        <v>0</v>
      </c>
      <c r="H366">
        <f t="shared" si="91"/>
        <v>0</v>
      </c>
      <c r="I366" s="3">
        <f t="shared" si="99"/>
        <v>0</v>
      </c>
      <c r="J366">
        <f t="shared" si="100"/>
        <v>9.667302927788153</v>
      </c>
      <c r="K366" s="6">
        <f t="shared" si="92"/>
        <v>0.2257362506118367</v>
      </c>
      <c r="L366" s="2">
        <f t="shared" si="104"/>
        <v>0</v>
      </c>
      <c r="M366">
        <f t="shared" si="105"/>
        <v>0</v>
      </c>
      <c r="N366">
        <f t="shared" si="93"/>
        <v>0</v>
      </c>
      <c r="O366">
        <f t="shared" si="106"/>
        <v>0</v>
      </c>
      <c r="P366">
        <f t="shared" si="94"/>
        <v>-3.0572587611958078</v>
      </c>
      <c r="S366" s="7"/>
      <c r="T366" s="3"/>
      <c r="U366" s="3"/>
      <c r="V366" s="8"/>
      <c r="W366" s="3"/>
      <c r="X366" s="3"/>
      <c r="Y366" s="3"/>
      <c r="Z366" s="3"/>
      <c r="AA366" s="3"/>
      <c r="AB366" s="3"/>
    </row>
    <row r="367" spans="1:28" ht="12.75">
      <c r="A367">
        <f t="shared" si="101"/>
        <v>298.3499999999999</v>
      </c>
      <c r="B367">
        <f t="shared" si="102"/>
        <v>50353.03187396015</v>
      </c>
      <c r="C367">
        <f t="shared" si="95"/>
        <v>-9.669986769855951</v>
      </c>
      <c r="D367">
        <f t="shared" si="103"/>
        <v>-1048.574072601699</v>
      </c>
      <c r="E367">
        <f t="shared" si="96"/>
        <v>-50912.480343291034</v>
      </c>
      <c r="F367">
        <f t="shared" si="97"/>
        <v>5264.999999999992</v>
      </c>
      <c r="G367">
        <f t="shared" si="98"/>
        <v>0</v>
      </c>
      <c r="H367">
        <f t="shared" si="91"/>
        <v>0</v>
      </c>
      <c r="I367" s="3">
        <f t="shared" si="99"/>
        <v>0</v>
      </c>
      <c r="J367">
        <f t="shared" si="100"/>
        <v>9.669986769855866</v>
      </c>
      <c r="K367" s="6">
        <f t="shared" si="92"/>
        <v>0.2243594518255088</v>
      </c>
      <c r="L367" s="2">
        <f t="shared" si="104"/>
        <v>0</v>
      </c>
      <c r="M367">
        <f t="shared" si="105"/>
        <v>0</v>
      </c>
      <c r="N367">
        <f t="shared" si="93"/>
        <v>0</v>
      </c>
      <c r="O367">
        <f t="shared" si="106"/>
        <v>0</v>
      </c>
      <c r="P367">
        <f t="shared" si="94"/>
        <v>-3.081413125868227</v>
      </c>
      <c r="S367" s="7"/>
      <c r="T367" s="3"/>
      <c r="U367" s="3"/>
      <c r="V367" s="8"/>
      <c r="W367" s="3"/>
      <c r="X367" s="3"/>
      <c r="Y367" s="3"/>
      <c r="Z367" s="3"/>
      <c r="AA367" s="3"/>
      <c r="AB367" s="3"/>
    </row>
    <row r="368" spans="1:28" ht="12.75">
      <c r="A368">
        <f t="shared" si="101"/>
        <v>299.19999999999993</v>
      </c>
      <c r="B368">
        <f t="shared" si="102"/>
        <v>49454.75539171031</v>
      </c>
      <c r="C368">
        <f t="shared" si="95"/>
        <v>-9.672692786695976</v>
      </c>
      <c r="D368">
        <f t="shared" si="103"/>
        <v>-1056.7958614703907</v>
      </c>
      <c r="E368">
        <f t="shared" si="96"/>
        <v>-50926.72752195376</v>
      </c>
      <c r="F368">
        <f t="shared" si="97"/>
        <v>5264.999999999992</v>
      </c>
      <c r="G368">
        <f t="shared" si="98"/>
        <v>0</v>
      </c>
      <c r="H368">
        <f t="shared" si="91"/>
        <v>0</v>
      </c>
      <c r="I368" s="3">
        <f t="shared" si="99"/>
        <v>0</v>
      </c>
      <c r="J368">
        <f t="shared" si="100"/>
        <v>9.672692786695887</v>
      </c>
      <c r="K368" s="6">
        <f t="shared" si="92"/>
        <v>0.2229822677604013</v>
      </c>
      <c r="L368" s="2">
        <f t="shared" si="104"/>
        <v>0</v>
      </c>
      <c r="M368">
        <f t="shared" si="105"/>
        <v>0</v>
      </c>
      <c r="N368">
        <f t="shared" si="93"/>
        <v>0</v>
      </c>
      <c r="O368">
        <f t="shared" si="106"/>
        <v>0</v>
      </c>
      <c r="P368">
        <f t="shared" si="94"/>
        <v>-3.105574249817481</v>
      </c>
      <c r="S368" s="7"/>
      <c r="T368" s="3"/>
      <c r="U368" s="3"/>
      <c r="V368" s="8"/>
      <c r="W368" s="3"/>
      <c r="X368" s="3"/>
      <c r="Y368" s="3"/>
      <c r="Z368" s="3"/>
      <c r="AA368" s="3"/>
      <c r="AB368" s="3"/>
    </row>
    <row r="369" spans="1:28" ht="12.75">
      <c r="A369">
        <f t="shared" si="101"/>
        <v>300.04999999999995</v>
      </c>
      <c r="B369">
        <f t="shared" si="102"/>
        <v>48549.48841777973</v>
      </c>
      <c r="C369">
        <f t="shared" si="95"/>
        <v>-9.675421011392734</v>
      </c>
      <c r="D369">
        <f t="shared" si="103"/>
        <v>-1065.0199693300744</v>
      </c>
      <c r="E369">
        <f t="shared" si="96"/>
        <v>-50941.09162498217</v>
      </c>
      <c r="F369">
        <f t="shared" si="97"/>
        <v>5264.999999999992</v>
      </c>
      <c r="G369">
        <f t="shared" si="98"/>
        <v>0</v>
      </c>
      <c r="H369">
        <f t="shared" si="91"/>
        <v>0</v>
      </c>
      <c r="I369" s="3">
        <f t="shared" si="99"/>
        <v>0</v>
      </c>
      <c r="J369">
        <f t="shared" si="100"/>
        <v>9.67542101139264</v>
      </c>
      <c r="K369" s="6">
        <f t="shared" si="92"/>
        <v>0.2216046952545916</v>
      </c>
      <c r="L369" s="2">
        <f t="shared" si="104"/>
        <v>0</v>
      </c>
      <c r="M369">
        <f t="shared" si="105"/>
        <v>0</v>
      </c>
      <c r="N369">
        <f t="shared" si="93"/>
        <v>0</v>
      </c>
      <c r="O369">
        <f t="shared" si="106"/>
        <v>0</v>
      </c>
      <c r="P369">
        <f t="shared" si="94"/>
        <v>-3.1297421885158965</v>
      </c>
      <c r="S369" s="7"/>
      <c r="T369" s="3"/>
      <c r="U369" s="3"/>
      <c r="V369" s="8"/>
      <c r="W369" s="3"/>
      <c r="X369" s="3"/>
      <c r="Y369" s="3"/>
      <c r="Z369" s="3"/>
      <c r="AA369" s="3"/>
      <c r="AB369" s="3"/>
    </row>
    <row r="370" spans="1:28" ht="12.75">
      <c r="A370">
        <f t="shared" si="101"/>
        <v>300.9</v>
      </c>
      <c r="B370">
        <f t="shared" si="102"/>
        <v>47637.22896495678</v>
      </c>
      <c r="C370">
        <f t="shared" si="95"/>
        <v>-9.678171477325883</v>
      </c>
      <c r="D370">
        <f t="shared" si="103"/>
        <v>-1073.2464150858013</v>
      </c>
      <c r="E370">
        <f t="shared" si="96"/>
        <v>-50955.57282812019</v>
      </c>
      <c r="F370">
        <f t="shared" si="97"/>
        <v>5264.999999999992</v>
      </c>
      <c r="G370">
        <f t="shared" si="98"/>
        <v>0</v>
      </c>
      <c r="H370">
        <f t="shared" si="91"/>
        <v>0</v>
      </c>
      <c r="I370" s="3">
        <f t="shared" si="99"/>
        <v>0</v>
      </c>
      <c r="J370">
        <f t="shared" si="100"/>
        <v>9.678171477325789</v>
      </c>
      <c r="K370" s="6">
        <f t="shared" si="92"/>
        <v>0.22022673114140448</v>
      </c>
      <c r="L370" s="2">
        <f t="shared" si="104"/>
        <v>0</v>
      </c>
      <c r="M370">
        <f t="shared" si="105"/>
        <v>0</v>
      </c>
      <c r="N370">
        <f t="shared" si="93"/>
        <v>0</v>
      </c>
      <c r="O370">
        <f t="shared" si="106"/>
        <v>0</v>
      </c>
      <c r="P370">
        <f t="shared" si="94"/>
        <v>-3.1539169975191785</v>
      </c>
      <c r="S370" s="7"/>
      <c r="T370" s="3"/>
      <c r="U370" s="3"/>
      <c r="V370" s="8"/>
      <c r="W370" s="3"/>
      <c r="X370" s="3"/>
      <c r="Y370" s="3"/>
      <c r="Z370" s="3"/>
      <c r="AA370" s="3"/>
      <c r="AB370" s="3"/>
    </row>
    <row r="371" spans="1:28" ht="12.75">
      <c r="A371">
        <f t="shared" si="101"/>
        <v>301.75</v>
      </c>
      <c r="B371">
        <f t="shared" si="102"/>
        <v>46717.97502993621</v>
      </c>
      <c r="C371">
        <f t="shared" si="95"/>
        <v>-9.680944218171323</v>
      </c>
      <c r="D371">
        <f t="shared" si="103"/>
        <v>-1081.475217671247</v>
      </c>
      <c r="E371">
        <f t="shared" si="96"/>
        <v>-50970.17130867142</v>
      </c>
      <c r="F371">
        <f t="shared" si="97"/>
        <v>5264.999999999992</v>
      </c>
      <c r="G371">
        <f t="shared" si="98"/>
        <v>0</v>
      </c>
      <c r="H371">
        <f t="shared" si="91"/>
        <v>0</v>
      </c>
      <c r="I371" s="3">
        <f t="shared" si="99"/>
        <v>0</v>
      </c>
      <c r="J371">
        <f t="shared" si="100"/>
        <v>9.680944218171227</v>
      </c>
      <c r="K371" s="6">
        <f t="shared" si="92"/>
        <v>0.21884837224937</v>
      </c>
      <c r="L371" s="2">
        <f t="shared" si="104"/>
        <v>0</v>
      </c>
      <c r="M371">
        <f t="shared" si="105"/>
        <v>0</v>
      </c>
      <c r="N371">
        <f t="shared" si="93"/>
        <v>0</v>
      </c>
      <c r="O371">
        <f t="shared" si="106"/>
        <v>0</v>
      </c>
      <c r="P371">
        <f t="shared" si="94"/>
        <v>-3.1780987324671512</v>
      </c>
      <c r="S371" s="7"/>
      <c r="T371" s="3"/>
      <c r="U371" s="3"/>
      <c r="V371" s="8"/>
      <c r="W371" s="3"/>
      <c r="X371" s="3"/>
      <c r="Y371" s="3"/>
      <c r="Z371" s="3"/>
      <c r="AA371" s="3"/>
      <c r="AB371" s="3"/>
    </row>
    <row r="372" spans="1:28" ht="12.75">
      <c r="A372">
        <f t="shared" si="101"/>
        <v>302.6</v>
      </c>
      <c r="B372">
        <f t="shared" si="102"/>
        <v>45791.72459329458</v>
      </c>
      <c r="C372">
        <f t="shared" si="95"/>
        <v>-9.68373926790221</v>
      </c>
      <c r="D372">
        <f t="shared" si="103"/>
        <v>-1089.7063960489638</v>
      </c>
      <c r="E372">
        <f t="shared" si="96"/>
        <v>-50984.887245504535</v>
      </c>
      <c r="F372">
        <f t="shared" si="97"/>
        <v>5264.999999999992</v>
      </c>
      <c r="G372">
        <f t="shared" si="98"/>
        <v>0</v>
      </c>
      <c r="H372">
        <f t="shared" si="91"/>
        <v>0</v>
      </c>
      <c r="I372" s="3">
        <f t="shared" si="99"/>
        <v>0</v>
      </c>
      <c r="J372">
        <f t="shared" si="100"/>
        <v>9.68373926790211</v>
      </c>
      <c r="K372" s="6">
        <f t="shared" si="92"/>
        <v>0.21746961540218124</v>
      </c>
      <c r="L372" s="2">
        <f t="shared" si="104"/>
        <v>0</v>
      </c>
      <c r="M372">
        <f t="shared" si="105"/>
        <v>0</v>
      </c>
      <c r="N372">
        <f t="shared" si="93"/>
        <v>0</v>
      </c>
      <c r="O372">
        <f t="shared" si="106"/>
        <v>0</v>
      </c>
      <c r="P372">
        <f t="shared" si="94"/>
        <v>-3.2022874490844977</v>
      </c>
      <c r="S372" s="7"/>
      <c r="T372" s="3"/>
      <c r="U372" s="3"/>
      <c r="V372" s="8"/>
      <c r="W372" s="3"/>
      <c r="X372" s="3"/>
      <c r="Y372" s="3"/>
      <c r="Z372" s="3"/>
      <c r="AA372" s="3"/>
      <c r="AB372" s="3"/>
    </row>
    <row r="373" spans="1:28" ht="12.75">
      <c r="A373">
        <f t="shared" si="101"/>
        <v>303.45000000000005</v>
      </c>
      <c r="B373">
        <f t="shared" si="102"/>
        <v>44858.47561946553</v>
      </c>
      <c r="C373">
        <f t="shared" si="95"/>
        <v>-9.686556660789972</v>
      </c>
      <c r="D373">
        <f t="shared" si="103"/>
        <v>-1097.9399692106354</v>
      </c>
      <c r="E373">
        <f t="shared" si="96"/>
        <v>-50999.72081905859</v>
      </c>
      <c r="F373">
        <f t="shared" si="97"/>
        <v>5264.999999999992</v>
      </c>
      <c r="G373">
        <f t="shared" si="98"/>
        <v>0</v>
      </c>
      <c r="H373">
        <f t="shared" si="91"/>
        <v>0</v>
      </c>
      <c r="I373" s="3">
        <f t="shared" si="99"/>
        <v>0</v>
      </c>
      <c r="J373">
        <f t="shared" si="100"/>
        <v>9.686556660789876</v>
      </c>
      <c r="K373" s="6">
        <f t="shared" si="92"/>
        <v>0.21609045741865168</v>
      </c>
      <c r="L373" s="2">
        <f t="shared" si="104"/>
        <v>0</v>
      </c>
      <c r="M373">
        <f t="shared" si="105"/>
        <v>0</v>
      </c>
      <c r="N373">
        <f t="shared" si="93"/>
        <v>0</v>
      </c>
      <c r="O373">
        <f t="shared" si="106"/>
        <v>0</v>
      </c>
      <c r="P373">
        <f t="shared" si="94"/>
        <v>-3.2264832031815076</v>
      </c>
      <c r="S373" s="7"/>
      <c r="T373" s="3"/>
      <c r="U373" s="3"/>
      <c r="V373" s="8"/>
      <c r="W373" s="3"/>
      <c r="X373" s="3"/>
      <c r="Y373" s="3"/>
      <c r="Z373" s="3"/>
      <c r="AA373" s="3"/>
      <c r="AB373" s="3"/>
    </row>
    <row r="374" spans="1:28" ht="12.75">
      <c r="A374">
        <f t="shared" si="101"/>
        <v>304.30000000000007</v>
      </c>
      <c r="B374">
        <f t="shared" si="102"/>
        <v>43918.22605671478</v>
      </c>
      <c r="C374">
        <f t="shared" si="95"/>
        <v>-9.689396431405358</v>
      </c>
      <c r="D374">
        <f t="shared" si="103"/>
        <v>-1106.17595617733</v>
      </c>
      <c r="E374">
        <f t="shared" si="96"/>
        <v>-51014.67221134858</v>
      </c>
      <c r="F374">
        <f t="shared" si="97"/>
        <v>5264.999999999992</v>
      </c>
      <c r="G374">
        <f t="shared" si="98"/>
        <v>0</v>
      </c>
      <c r="H374">
        <f t="shared" si="91"/>
        <v>0</v>
      </c>
      <c r="I374" s="3">
        <f t="shared" si="99"/>
        <v>0</v>
      </c>
      <c r="J374">
        <f t="shared" si="100"/>
        <v>9.689396431405257</v>
      </c>
      <c r="K374" s="6">
        <f t="shared" si="92"/>
        <v>0.21471089511267266</v>
      </c>
      <c r="L374" s="2">
        <f t="shared" si="104"/>
        <v>0</v>
      </c>
      <c r="M374">
        <f t="shared" si="105"/>
        <v>0</v>
      </c>
      <c r="N374">
        <f t="shared" si="93"/>
        <v>0</v>
      </c>
      <c r="O374">
        <f t="shared" si="106"/>
        <v>0</v>
      </c>
      <c r="P374">
        <f t="shared" si="94"/>
        <v>-3.2506860506548234</v>
      </c>
      <c r="S374" s="7"/>
      <c r="T374" s="3"/>
      <c r="U374" s="3"/>
      <c r="V374" s="8"/>
      <c r="W374" s="3"/>
      <c r="X374" s="3"/>
      <c r="Y374" s="3"/>
      <c r="Z374" s="3"/>
      <c r="AA374" s="3"/>
      <c r="AB374" s="3"/>
    </row>
    <row r="375" spans="1:28" ht="12.75">
      <c r="A375">
        <f t="shared" si="101"/>
        <v>305.1500000000001</v>
      </c>
      <c r="B375">
        <f t="shared" si="102"/>
        <v>42970.97383711498</v>
      </c>
      <c r="C375">
        <f t="shared" si="95"/>
        <v>-9.692258614619465</v>
      </c>
      <c r="D375">
        <f t="shared" si="103"/>
        <v>-1114.4143759997564</v>
      </c>
      <c r="E375">
        <f t="shared" si="96"/>
        <v>-51029.74160597084</v>
      </c>
      <c r="F375">
        <f t="shared" si="97"/>
        <v>5264.999999999992</v>
      </c>
      <c r="G375">
        <f t="shared" si="98"/>
        <v>0</v>
      </c>
      <c r="H375">
        <f t="shared" si="91"/>
        <v>0</v>
      </c>
      <c r="I375" s="3">
        <f t="shared" si="99"/>
        <v>0</v>
      </c>
      <c r="J375">
        <f t="shared" si="100"/>
        <v>9.69225861461936</v>
      </c>
      <c r="K375" s="6">
        <f t="shared" si="92"/>
        <v>0.2133309252931707</v>
      </c>
      <c r="L375" s="2">
        <f t="shared" si="104"/>
        <v>0</v>
      </c>
      <c r="M375">
        <f t="shared" si="105"/>
        <v>0</v>
      </c>
      <c r="N375">
        <f t="shared" si="93"/>
        <v>0</v>
      </c>
      <c r="O375">
        <f t="shared" si="106"/>
        <v>0</v>
      </c>
      <c r="P375">
        <f t="shared" si="94"/>
        <v>-3.2748960474881907</v>
      </c>
      <c r="S375" s="7"/>
      <c r="T375" s="3"/>
      <c r="U375" s="3"/>
      <c r="V375" s="8"/>
      <c r="W375" s="3"/>
      <c r="X375" s="3"/>
      <c r="Y375" s="3"/>
      <c r="Z375" s="3"/>
      <c r="AA375" s="3"/>
      <c r="AB375" s="3"/>
    </row>
    <row r="376" spans="1:28" ht="12.75">
      <c r="A376">
        <f t="shared" si="101"/>
        <v>306.0000000000001</v>
      </c>
      <c r="B376">
        <f t="shared" si="102"/>
        <v>42016.71687652022</v>
      </c>
      <c r="C376">
        <f t="shared" si="95"/>
        <v>-9.695143245604804</v>
      </c>
      <c r="D376">
        <f t="shared" si="103"/>
        <v>-1122.6552477585205</v>
      </c>
      <c r="E376">
        <f t="shared" si="96"/>
        <v>-51044.92918810863</v>
      </c>
      <c r="F376">
        <f t="shared" si="97"/>
        <v>5264.999999999992</v>
      </c>
      <c r="G376">
        <f t="shared" si="98"/>
        <v>0</v>
      </c>
      <c r="H376">
        <f t="shared" si="91"/>
        <v>0</v>
      </c>
      <c r="I376" s="3">
        <f t="shared" si="99"/>
        <v>0</v>
      </c>
      <c r="J376">
        <f t="shared" si="100"/>
        <v>9.695143245604697</v>
      </c>
      <c r="K376" s="6">
        <f t="shared" si="92"/>
        <v>0.21195054476406447</v>
      </c>
      <c r="L376" s="2">
        <f t="shared" si="104"/>
        <v>0</v>
      </c>
      <c r="M376">
        <f t="shared" si="105"/>
        <v>0</v>
      </c>
      <c r="N376">
        <f t="shared" si="93"/>
        <v>0</v>
      </c>
      <c r="O376">
        <f t="shared" si="106"/>
        <v>0</v>
      </c>
      <c r="P376">
        <f t="shared" si="94"/>
        <v>-3.299113249753212</v>
      </c>
      <c r="S376" s="7"/>
      <c r="T376" s="3"/>
      <c r="U376" s="3"/>
      <c r="V376" s="8"/>
      <c r="W376" s="3"/>
      <c r="X376" s="3"/>
      <c r="Y376" s="3"/>
      <c r="Z376" s="3"/>
      <c r="AA376" s="3"/>
      <c r="AB376" s="3"/>
    </row>
    <row r="377" spans="1:28" ht="12.75">
      <c r="A377">
        <f t="shared" si="101"/>
        <v>306.85000000000014</v>
      </c>
      <c r="B377">
        <f t="shared" si="102"/>
        <v>41055.453074540485</v>
      </c>
      <c r="C377">
        <f t="shared" si="95"/>
        <v>-9.69805035983636</v>
      </c>
      <c r="D377">
        <f t="shared" si="103"/>
        <v>-1130.8985905643815</v>
      </c>
      <c r="E377">
        <f t="shared" si="96"/>
        <v>-51060.23514453776</v>
      </c>
      <c r="F377">
        <f t="shared" si="97"/>
        <v>5264.999999999992</v>
      </c>
      <c r="G377">
        <f t="shared" si="98"/>
        <v>0</v>
      </c>
      <c r="H377">
        <f t="shared" si="91"/>
        <v>0</v>
      </c>
      <c r="I377" s="3">
        <f t="shared" si="99"/>
        <v>0</v>
      </c>
      <c r="J377">
        <f t="shared" si="100"/>
        <v>9.698050359836246</v>
      </c>
      <c r="K377" s="6">
        <f t="shared" si="92"/>
        <v>0.21056975032422176</v>
      </c>
      <c r="L377" s="2">
        <f t="shared" si="104"/>
        <v>0</v>
      </c>
      <c r="M377">
        <f t="shared" si="105"/>
        <v>0</v>
      </c>
      <c r="N377">
        <f t="shared" si="93"/>
        <v>0</v>
      </c>
      <c r="O377">
        <f t="shared" si="106"/>
        <v>0</v>
      </c>
      <c r="P377">
        <f t="shared" si="94"/>
        <v>-3.3233377136101017</v>
      </c>
      <c r="S377" s="7"/>
      <c r="T377" s="3"/>
      <c r="U377" s="3"/>
      <c r="V377" s="8"/>
      <c r="W377" s="3"/>
      <c r="X377" s="3"/>
      <c r="Y377" s="3"/>
      <c r="Z377" s="3"/>
      <c r="AA377" s="3"/>
      <c r="AB377" s="3"/>
    </row>
    <row r="378" spans="1:28" ht="12.75">
      <c r="A378">
        <f t="shared" si="101"/>
        <v>307.70000000000016</v>
      </c>
      <c r="B378">
        <f t="shared" si="102"/>
        <v>40087.18031451574</v>
      </c>
      <c r="C378">
        <f t="shared" si="95"/>
        <v>-9.700979993092663</v>
      </c>
      <c r="D378">
        <f t="shared" si="103"/>
        <v>-1139.1444235585102</v>
      </c>
      <c r="E378">
        <f t="shared" si="96"/>
        <v>-51075.65966363219</v>
      </c>
      <c r="F378">
        <f t="shared" si="97"/>
        <v>5264.999999999992</v>
      </c>
      <c r="G378">
        <f t="shared" si="98"/>
        <v>0</v>
      </c>
      <c r="H378">
        <f t="shared" si="91"/>
        <v>0</v>
      </c>
      <c r="I378" s="3">
        <f t="shared" si="99"/>
        <v>0</v>
      </c>
      <c r="J378">
        <f t="shared" si="100"/>
        <v>9.700979993092549</v>
      </c>
      <c r="K378" s="6">
        <f t="shared" si="92"/>
        <v>0.20918853876741625</v>
      </c>
      <c r="L378" s="2">
        <f t="shared" si="104"/>
        <v>0</v>
      </c>
      <c r="M378">
        <f t="shared" si="105"/>
        <v>0</v>
      </c>
      <c r="N378">
        <f t="shared" si="93"/>
        <v>0</v>
      </c>
      <c r="O378">
        <f t="shared" si="106"/>
        <v>0</v>
      </c>
      <c r="P378">
        <f t="shared" si="94"/>
        <v>-3.347569495308443</v>
      </c>
      <c r="S378" s="7"/>
      <c r="T378" s="3"/>
      <c r="U378" s="3"/>
      <c r="V378" s="8"/>
      <c r="W378" s="3"/>
      <c r="X378" s="3"/>
      <c r="Y378" s="3"/>
      <c r="Z378" s="3"/>
      <c r="AA378" s="3"/>
      <c r="AB378" s="3"/>
    </row>
    <row r="379" spans="1:28" ht="12.75">
      <c r="A379">
        <f t="shared" si="101"/>
        <v>308.5500000000002</v>
      </c>
      <c r="B379">
        <f t="shared" si="102"/>
        <v>39111.89646348989</v>
      </c>
      <c r="C379">
        <f t="shared" si="95"/>
        <v>-9.703932181456883</v>
      </c>
      <c r="D379">
        <f t="shared" si="103"/>
        <v>-1147.3927659127485</v>
      </c>
      <c r="E379">
        <f t="shared" si="96"/>
        <v>-51091.20293536981</v>
      </c>
      <c r="F379">
        <f t="shared" si="97"/>
        <v>5264.999999999992</v>
      </c>
      <c r="G379">
        <f t="shared" si="98"/>
        <v>0</v>
      </c>
      <c r="H379">
        <f t="shared" si="91"/>
        <v>0</v>
      </c>
      <c r="I379" s="3">
        <f t="shared" si="99"/>
        <v>0</v>
      </c>
      <c r="J379">
        <f t="shared" si="100"/>
        <v>9.70393218145677</v>
      </c>
      <c r="K379" s="6">
        <f t="shared" si="92"/>
        <v>0.20780690688228415</v>
      </c>
      <c r="L379" s="2">
        <f t="shared" si="104"/>
        <v>0</v>
      </c>
      <c r="M379">
        <f t="shared" si="105"/>
        <v>0</v>
      </c>
      <c r="N379">
        <f t="shared" si="93"/>
        <v>0</v>
      </c>
      <c r="O379">
        <f t="shared" si="106"/>
        <v>0</v>
      </c>
      <c r="P379">
        <f t="shared" si="94"/>
        <v>-3.3718086511879526</v>
      </c>
      <c r="S379" s="7"/>
      <c r="T379" s="3"/>
      <c r="U379" s="3"/>
      <c r="V379" s="8"/>
      <c r="W379" s="3"/>
      <c r="X379" s="3"/>
      <c r="Y379" s="3"/>
      <c r="Z379" s="3"/>
      <c r="AA379" s="3"/>
      <c r="AB379" s="3"/>
    </row>
    <row r="380" spans="1:28" ht="12.75">
      <c r="A380">
        <f t="shared" si="101"/>
        <v>309.4000000000002</v>
      </c>
      <c r="B380">
        <f t="shared" si="102"/>
        <v>38129.599372184486</v>
      </c>
      <c r="C380">
        <f t="shared" si="95"/>
        <v>-9.706906961317921</v>
      </c>
      <c r="D380">
        <f t="shared" si="103"/>
        <v>-1155.6436368298687</v>
      </c>
      <c r="E380">
        <f t="shared" si="96"/>
        <v>-51106.865151338156</v>
      </c>
      <c r="F380">
        <f t="shared" si="97"/>
        <v>5264.999999999992</v>
      </c>
      <c r="G380">
        <f t="shared" si="98"/>
        <v>0</v>
      </c>
      <c r="H380">
        <f t="shared" si="91"/>
        <v>0</v>
      </c>
      <c r="I380" s="3">
        <f t="shared" si="99"/>
        <v>0</v>
      </c>
      <c r="J380">
        <f t="shared" si="100"/>
        <v>9.706906961317804</v>
      </c>
      <c r="K380" s="6">
        <f t="shared" si="92"/>
        <v>0.20642485145228073</v>
      </c>
      <c r="L380" s="2">
        <f t="shared" si="104"/>
        <v>0</v>
      </c>
      <c r="M380">
        <f t="shared" si="105"/>
        <v>0</v>
      </c>
      <c r="N380">
        <f t="shared" si="93"/>
        <v>0</v>
      </c>
      <c r="O380">
        <f t="shared" si="106"/>
        <v>0</v>
      </c>
      <c r="P380">
        <f t="shared" si="94"/>
        <v>-3.39605523767924</v>
      </c>
      <c r="S380" s="7"/>
      <c r="T380" s="3"/>
      <c r="U380" s="3"/>
      <c r="V380" s="8"/>
      <c r="W380" s="3"/>
      <c r="X380" s="3"/>
      <c r="Y380" s="3"/>
      <c r="Z380" s="3"/>
      <c r="AA380" s="3"/>
      <c r="AB380" s="3"/>
    </row>
    <row r="381" spans="1:28" ht="12.75">
      <c r="A381">
        <f t="shared" si="101"/>
        <v>310.2500000000002</v>
      </c>
      <c r="B381">
        <f t="shared" si="102"/>
        <v>37140.28687497221</v>
      </c>
      <c r="C381">
        <f t="shared" si="95"/>
        <v>-9.709904369371515</v>
      </c>
      <c r="D381">
        <f t="shared" si="103"/>
        <v>-1163.8970555438345</v>
      </c>
      <c r="E381">
        <f t="shared" si="96"/>
        <v>-51122.646504740296</v>
      </c>
      <c r="F381">
        <f t="shared" si="97"/>
        <v>5264.999999999992</v>
      </c>
      <c r="G381">
        <f t="shared" si="98"/>
        <v>0</v>
      </c>
      <c r="H381">
        <f t="shared" si="91"/>
        <v>0</v>
      </c>
      <c r="I381" s="3">
        <f t="shared" si="99"/>
        <v>0</v>
      </c>
      <c r="J381">
        <f t="shared" si="100"/>
        <v>9.709904369371392</v>
      </c>
      <c r="K381" s="6">
        <f t="shared" si="92"/>
        <v>0.20504236925563654</v>
      </c>
      <c r="L381" s="2">
        <f t="shared" si="104"/>
        <v>0</v>
      </c>
      <c r="M381">
        <f t="shared" si="105"/>
        <v>0</v>
      </c>
      <c r="N381">
        <f t="shared" si="93"/>
        <v>0</v>
      </c>
      <c r="O381">
        <f t="shared" si="106"/>
        <v>0</v>
      </c>
      <c r="P381">
        <f t="shared" si="94"/>
        <v>-3.420309311304577</v>
      </c>
      <c r="S381" s="7"/>
      <c r="T381" s="3"/>
      <c r="U381" s="3"/>
      <c r="V381" s="8"/>
      <c r="W381" s="3"/>
      <c r="X381" s="3"/>
      <c r="Y381" s="3"/>
      <c r="Z381" s="3"/>
      <c r="AA381" s="3"/>
      <c r="AB381" s="3"/>
    </row>
    <row r="382" spans="1:28" ht="12.75">
      <c r="A382">
        <f t="shared" si="101"/>
        <v>311.10000000000025</v>
      </c>
      <c r="B382">
        <f t="shared" si="102"/>
        <v>36143.95678985014</v>
      </c>
      <c r="C382">
        <f t="shared" si="95"/>
        <v>-9.712924442621341</v>
      </c>
      <c r="D382">
        <f t="shared" si="103"/>
        <v>-1172.1530413200626</v>
      </c>
      <c r="E382">
        <f t="shared" si="96"/>
        <v>-51138.547190400626</v>
      </c>
      <c r="F382">
        <f t="shared" si="97"/>
        <v>5264.999999999992</v>
      </c>
      <c r="G382">
        <f t="shared" si="98"/>
        <v>0</v>
      </c>
      <c r="H382">
        <f t="shared" si="91"/>
        <v>0</v>
      </c>
      <c r="I382" s="3">
        <f t="shared" si="99"/>
        <v>0</v>
      </c>
      <c r="J382">
        <f t="shared" si="100"/>
        <v>9.712924442621217</v>
      </c>
      <c r="K382" s="6">
        <f t="shared" si="92"/>
        <v>0.20365945706531355</v>
      </c>
      <c r="L382" s="2">
        <f t="shared" si="104"/>
        <v>0</v>
      </c>
      <c r="M382">
        <f t="shared" si="105"/>
        <v>0</v>
      </c>
      <c r="N382">
        <f t="shared" si="93"/>
        <v>0</v>
      </c>
      <c r="O382">
        <f t="shared" si="106"/>
        <v>0</v>
      </c>
      <c r="P382">
        <f t="shared" si="94"/>
        <v>-3.444570928678664</v>
      </c>
      <c r="S382" s="7"/>
      <c r="T382" s="3"/>
      <c r="U382" s="3"/>
      <c r="V382" s="8"/>
      <c r="W382" s="3"/>
      <c r="X382" s="3"/>
      <c r="Y382" s="3"/>
      <c r="Z382" s="3"/>
      <c r="AA382" s="3"/>
      <c r="AB382" s="3"/>
    </row>
    <row r="383" spans="1:28" ht="12.75">
      <c r="A383">
        <f t="shared" si="101"/>
        <v>311.9500000000003</v>
      </c>
      <c r="B383">
        <f t="shared" si="102"/>
        <v>35140.60691841279</v>
      </c>
      <c r="C383">
        <f t="shared" si="95"/>
        <v>-9.715967218380172</v>
      </c>
      <c r="D383">
        <f t="shared" si="103"/>
        <v>-1180.4116134556857</v>
      </c>
      <c r="E383">
        <f t="shared" si="96"/>
        <v>-51154.56740477085</v>
      </c>
      <c r="F383">
        <f t="shared" si="97"/>
        <v>5264.999999999992</v>
      </c>
      <c r="G383">
        <f t="shared" si="98"/>
        <v>0</v>
      </c>
      <c r="H383">
        <f t="shared" si="91"/>
        <v>0</v>
      </c>
      <c r="I383" s="3">
        <f t="shared" si="99"/>
        <v>0</v>
      </c>
      <c r="J383">
        <f t="shared" si="100"/>
        <v>9.715967218380044</v>
      </c>
      <c r="K383" s="6">
        <f t="shared" si="92"/>
        <v>0.20227611164896123</v>
      </c>
      <c r="L383" s="2">
        <f t="shared" si="104"/>
        <v>0</v>
      </c>
      <c r="M383">
        <f t="shared" si="105"/>
        <v>0</v>
      </c>
      <c r="N383">
        <f t="shared" si="93"/>
        <v>0</v>
      </c>
      <c r="O383">
        <f t="shared" si="106"/>
        <v>0</v>
      </c>
      <c r="P383">
        <f t="shared" si="94"/>
        <v>-3.4688401465094056</v>
      </c>
      <c r="S383" s="7"/>
      <c r="T383" s="3"/>
      <c r="U383" s="3"/>
      <c r="V383" s="8"/>
      <c r="W383" s="3"/>
      <c r="X383" s="3"/>
      <c r="Y383" s="3"/>
      <c r="Z383" s="3"/>
      <c r="AA383" s="3"/>
      <c r="AB383" s="3"/>
    </row>
    <row r="384" spans="1:28" ht="12.75">
      <c r="A384">
        <f t="shared" si="101"/>
        <v>312.8000000000003</v>
      </c>
      <c r="B384">
        <f t="shared" si="102"/>
        <v>34130.235045824935</v>
      </c>
      <c r="C384">
        <f t="shared" si="95"/>
        <v>-9.719032734270986</v>
      </c>
      <c r="D384">
        <f t="shared" si="103"/>
        <v>-1188.672791279816</v>
      </c>
      <c r="E384">
        <f t="shared" si="96"/>
        <v>-51170.707345935974</v>
      </c>
      <c r="F384">
        <f t="shared" si="97"/>
        <v>5264.999999999992</v>
      </c>
      <c r="G384">
        <f t="shared" si="98"/>
        <v>0</v>
      </c>
      <c r="H384">
        <f t="shared" si="91"/>
        <v>0</v>
      </c>
      <c r="I384" s="3">
        <f t="shared" si="99"/>
        <v>0</v>
      </c>
      <c r="J384">
        <f t="shared" si="100"/>
        <v>9.719032734270856</v>
      </c>
      <c r="K384" s="6">
        <f t="shared" si="92"/>
        <v>0.20089232976887236</v>
      </c>
      <c r="L384" s="2">
        <f t="shared" si="104"/>
        <v>0</v>
      </c>
      <c r="M384">
        <f t="shared" si="105"/>
        <v>0</v>
      </c>
      <c r="N384">
        <f t="shared" si="93"/>
        <v>0</v>
      </c>
      <c r="O384">
        <f t="shared" si="106"/>
        <v>0</v>
      </c>
      <c r="P384">
        <f t="shared" si="94"/>
        <v>-3.493117021598683</v>
      </c>
      <c r="S384" s="7"/>
      <c r="T384" s="3"/>
      <c r="U384" s="3"/>
      <c r="V384" s="8"/>
      <c r="W384" s="3"/>
      <c r="X384" s="3"/>
      <c r="Y384" s="3"/>
      <c r="Z384" s="3"/>
      <c r="AA384" s="3"/>
      <c r="AB384" s="3"/>
    </row>
    <row r="385" spans="1:28" ht="12.75">
      <c r="A385">
        <f t="shared" si="101"/>
        <v>313.6500000000003</v>
      </c>
      <c r="B385">
        <f t="shared" si="102"/>
        <v>33112.83894079418</v>
      </c>
      <c r="C385">
        <f t="shared" si="95"/>
        <v>-9.722121028228132</v>
      </c>
      <c r="D385">
        <f t="shared" si="103"/>
        <v>-1196.93659415381</v>
      </c>
      <c r="E385">
        <f t="shared" si="96"/>
        <v>-51186.967213620344</v>
      </c>
      <c r="F385">
        <f t="shared" si="97"/>
        <v>5264.999999999992</v>
      </c>
      <c r="G385">
        <f t="shared" si="98"/>
        <v>0</v>
      </c>
      <c r="H385">
        <f t="shared" si="91"/>
        <v>0</v>
      </c>
      <c r="I385" s="3">
        <f t="shared" si="99"/>
        <v>0</v>
      </c>
      <c r="J385">
        <f t="shared" si="100"/>
        <v>9.722121028228</v>
      </c>
      <c r="K385" s="6">
        <f t="shared" si="92"/>
        <v>0.19950810818193868</v>
      </c>
      <c r="L385" s="2">
        <f t="shared" si="104"/>
        <v>0</v>
      </c>
      <c r="M385">
        <f t="shared" si="105"/>
        <v>0</v>
      </c>
      <c r="N385">
        <f t="shared" si="93"/>
        <v>0</v>
      </c>
      <c r="O385">
        <f t="shared" si="106"/>
        <v>0</v>
      </c>
      <c r="P385">
        <f t="shared" si="94"/>
        <v>-3.5174016108431334</v>
      </c>
      <c r="S385" s="7"/>
      <c r="T385" s="3"/>
      <c r="U385" s="3"/>
      <c r="V385" s="8"/>
      <c r="W385" s="3"/>
      <c r="X385" s="3"/>
      <c r="Y385" s="3"/>
      <c r="Z385" s="3"/>
      <c r="AA385" s="3"/>
      <c r="AB385" s="3"/>
    </row>
    <row r="386" spans="1:28" ht="12.75">
      <c r="A386">
        <f t="shared" si="101"/>
        <v>314.50000000000034</v>
      </c>
      <c r="B386">
        <f t="shared" si="102"/>
        <v>32088.416355543362</v>
      </c>
      <c r="C386">
        <f t="shared" si="95"/>
        <v>-9.725232138498482</v>
      </c>
      <c r="D386">
        <f t="shared" si="103"/>
        <v>-1205.2030414715337</v>
      </c>
      <c r="E386">
        <f t="shared" si="96"/>
        <v>-51203.347209193715</v>
      </c>
      <c r="F386">
        <f t="shared" si="97"/>
        <v>5264.999999999992</v>
      </c>
      <c r="G386">
        <f t="shared" si="98"/>
        <v>0</v>
      </c>
      <c r="H386">
        <f t="shared" si="91"/>
        <v>0</v>
      </c>
      <c r="I386" s="3">
        <f t="shared" si="99"/>
        <v>0</v>
      </c>
      <c r="J386">
        <f t="shared" si="100"/>
        <v>9.725232138498347</v>
      </c>
      <c r="K386" s="6">
        <f t="shared" si="92"/>
        <v>0.19812344363960638</v>
      </c>
      <c r="L386" s="2">
        <f t="shared" si="104"/>
        <v>0</v>
      </c>
      <c r="M386">
        <f t="shared" si="105"/>
        <v>0</v>
      </c>
      <c r="N386">
        <f t="shared" si="93"/>
        <v>0</v>
      </c>
      <c r="O386">
        <f t="shared" si="106"/>
        <v>0</v>
      </c>
      <c r="P386">
        <f t="shared" si="94"/>
        <v>-3.5416939712349276</v>
      </c>
      <c r="S386" s="7"/>
      <c r="T386" s="3"/>
      <c r="U386" s="3"/>
      <c r="V386" s="8"/>
      <c r="W386" s="3"/>
      <c r="X386" s="3"/>
      <c r="Y386" s="3"/>
      <c r="Z386" s="3"/>
      <c r="AA386" s="3"/>
      <c r="AB386" s="3"/>
    </row>
    <row r="387" spans="1:28" ht="12.75">
      <c r="A387">
        <f t="shared" si="101"/>
        <v>315.35000000000036</v>
      </c>
      <c r="B387">
        <f t="shared" si="102"/>
        <v>31056.96502578266</v>
      </c>
      <c r="C387">
        <f t="shared" si="95"/>
        <v>-9.728366103642605</v>
      </c>
      <c r="D387">
        <f t="shared" si="103"/>
        <v>-1213.47215265963</v>
      </c>
      <c r="E387">
        <f t="shared" si="96"/>
        <v>-51219.847535677494</v>
      </c>
      <c r="F387">
        <f t="shared" si="97"/>
        <v>5264.999999999992</v>
      </c>
      <c r="G387">
        <f t="shared" si="98"/>
        <v>0</v>
      </c>
      <c r="H387">
        <f t="shared" si="91"/>
        <v>0</v>
      </c>
      <c r="I387" s="3">
        <f t="shared" si="99"/>
        <v>0</v>
      </c>
      <c r="J387">
        <f t="shared" si="100"/>
        <v>9.728366103642465</v>
      </c>
      <c r="K387" s="6">
        <f t="shared" si="92"/>
        <v>0.19673833288783146</v>
      </c>
      <c r="L387" s="2">
        <f t="shared" si="104"/>
        <v>0</v>
      </c>
      <c r="M387">
        <f t="shared" si="105"/>
        <v>0</v>
      </c>
      <c r="N387">
        <f t="shared" si="93"/>
        <v>0</v>
      </c>
      <c r="O387">
        <f t="shared" si="106"/>
        <v>0</v>
      </c>
      <c r="P387">
        <f t="shared" si="94"/>
        <v>-3.565994159862558</v>
      </c>
      <c r="S387" s="7"/>
      <c r="T387" s="3"/>
      <c r="U387" s="3"/>
      <c r="V387" s="8"/>
      <c r="W387" s="3"/>
      <c r="X387" s="3"/>
      <c r="Y387" s="3"/>
      <c r="Z387" s="3"/>
      <c r="AA387" s="3"/>
      <c r="AB387" s="3"/>
    </row>
    <row r="388" spans="1:28" ht="12.75">
      <c r="A388">
        <f t="shared" si="101"/>
        <v>316.2000000000004</v>
      </c>
      <c r="B388">
        <f t="shared" si="102"/>
        <v>30018.48267068153</v>
      </c>
      <c r="C388">
        <f t="shared" si="95"/>
        <v>-9.731522962535932</v>
      </c>
      <c r="D388">
        <f t="shared" si="103"/>
        <v>-1221.7439471777855</v>
      </c>
      <c r="E388">
        <f t="shared" si="96"/>
        <v>-51236.46839775086</v>
      </c>
      <c r="F388">
        <f t="shared" si="97"/>
        <v>5264.999999999992</v>
      </c>
      <c r="G388">
        <f t="shared" si="98"/>
        <v>0</v>
      </c>
      <c r="H388">
        <f t="shared" si="91"/>
        <v>0</v>
      </c>
      <c r="I388" s="3">
        <f t="shared" si="99"/>
        <v>0</v>
      </c>
      <c r="J388">
        <f t="shared" si="100"/>
        <v>9.731522962535792</v>
      </c>
      <c r="K388" s="6">
        <f t="shared" si="92"/>
        <v>0.19535277266703485</v>
      </c>
      <c r="L388" s="2">
        <f t="shared" si="104"/>
        <v>0</v>
      </c>
      <c r="M388">
        <f t="shared" si="105"/>
        <v>0</v>
      </c>
      <c r="N388">
        <f t="shared" si="93"/>
        <v>0</v>
      </c>
      <c r="O388">
        <f t="shared" si="106"/>
        <v>0</v>
      </c>
      <c r="P388">
        <f t="shared" si="94"/>
        <v>-3.5903022339116206</v>
      </c>
      <c r="S388" s="7"/>
      <c r="T388" s="3"/>
      <c r="U388" s="3"/>
      <c r="V388" s="8"/>
      <c r="W388" s="3"/>
      <c r="X388" s="3"/>
      <c r="Y388" s="3"/>
      <c r="Z388" s="3"/>
      <c r="AA388" s="3"/>
      <c r="AB388" s="3"/>
    </row>
    <row r="389" spans="1:28" ht="12.75">
      <c r="A389">
        <f t="shared" si="101"/>
        <v>317.0500000000004</v>
      </c>
      <c r="B389">
        <f t="shared" si="102"/>
        <v>28972.966992840364</v>
      </c>
      <c r="C389">
        <f t="shared" si="95"/>
        <v>-9.73470275436998</v>
      </c>
      <c r="D389">
        <f t="shared" si="103"/>
        <v>-1230.018444519</v>
      </c>
      <c r="E389">
        <f t="shared" si="96"/>
        <v>-51253.2100017571</v>
      </c>
      <c r="F389">
        <f t="shared" si="97"/>
        <v>5264.999999999992</v>
      </c>
      <c r="G389">
        <f t="shared" si="98"/>
        <v>0</v>
      </c>
      <c r="H389">
        <f t="shared" si="91"/>
        <v>0</v>
      </c>
      <c r="I389" s="3">
        <f t="shared" si="99"/>
        <v>0</v>
      </c>
      <c r="J389">
        <f t="shared" si="100"/>
        <v>9.734702754369835</v>
      </c>
      <c r="K389" s="6">
        <f t="shared" si="92"/>
        <v>0.19396675971205754</v>
      </c>
      <c r="L389" s="2">
        <f t="shared" si="104"/>
        <v>0</v>
      </c>
      <c r="M389">
        <f t="shared" si="105"/>
        <v>0</v>
      </c>
      <c r="N389">
        <f t="shared" si="93"/>
        <v>0</v>
      </c>
      <c r="O389">
        <f t="shared" si="106"/>
        <v>0</v>
      </c>
      <c r="P389">
        <f t="shared" si="94"/>
        <v>-3.6146182506656084</v>
      </c>
      <c r="S389" s="7"/>
      <c r="T389" s="3"/>
      <c r="U389" s="3"/>
      <c r="V389" s="8"/>
      <c r="W389" s="3"/>
      <c r="X389" s="3"/>
      <c r="Y389" s="3"/>
      <c r="Z389" s="3"/>
      <c r="AA389" s="3"/>
      <c r="AB389" s="3"/>
    </row>
    <row r="390" spans="1:28" ht="12.75">
      <c r="A390">
        <f t="shared" si="101"/>
        <v>317.90000000000043</v>
      </c>
      <c r="B390">
        <f t="shared" si="102"/>
        <v>27920.415678261972</v>
      </c>
      <c r="C390">
        <f t="shared" si="95"/>
        <v>-9.737905518653523</v>
      </c>
      <c r="D390">
        <f t="shared" si="103"/>
        <v>-1238.2956642098554</v>
      </c>
      <c r="E390">
        <f t="shared" si="96"/>
        <v>-51270.07255570994</v>
      </c>
      <c r="F390">
        <f t="shared" si="97"/>
        <v>5264.999999999992</v>
      </c>
      <c r="G390">
        <f t="shared" si="98"/>
        <v>0</v>
      </c>
      <c r="H390">
        <f t="shared" si="91"/>
        <v>0</v>
      </c>
      <c r="I390" s="3">
        <f t="shared" si="99"/>
        <v>0</v>
      </c>
      <c r="J390">
        <f t="shared" si="100"/>
        <v>9.737905518653376</v>
      </c>
      <c r="K390" s="6">
        <f t="shared" si="92"/>
        <v>0.19258029075211522</v>
      </c>
      <c r="L390" s="2">
        <f t="shared" si="104"/>
        <v>0</v>
      </c>
      <c r="M390">
        <f t="shared" si="105"/>
        <v>0</v>
      </c>
      <c r="N390">
        <f t="shared" si="93"/>
        <v>0</v>
      </c>
      <c r="O390">
        <f t="shared" si="106"/>
        <v>0</v>
      </c>
      <c r="P390">
        <f t="shared" si="94"/>
        <v>-3.6389422675067014</v>
      </c>
      <c r="S390" s="7"/>
      <c r="T390" s="3"/>
      <c r="U390" s="3"/>
      <c r="V390" s="8"/>
      <c r="W390" s="3"/>
      <c r="X390" s="3"/>
      <c r="Y390" s="3"/>
      <c r="Z390" s="3"/>
      <c r="AA390" s="3"/>
      <c r="AB390" s="3"/>
    </row>
    <row r="391" spans="1:28" ht="12.75">
      <c r="A391">
        <f t="shared" si="101"/>
        <v>318.75000000000045</v>
      </c>
      <c r="B391">
        <f t="shared" si="102"/>
        <v>26860.826396322787</v>
      </c>
      <c r="C391">
        <f t="shared" si="95"/>
        <v>-9.741131295213822</v>
      </c>
      <c r="D391">
        <f t="shared" si="103"/>
        <v>-1246.5756258107872</v>
      </c>
      <c r="E391">
        <f t="shared" si="96"/>
        <v>-51287.0562692999</v>
      </c>
      <c r="F391">
        <f t="shared" si="97"/>
        <v>5264.999999999992</v>
      </c>
      <c r="G391">
        <f t="shared" si="98"/>
        <v>0</v>
      </c>
      <c r="H391">
        <f t="shared" si="91"/>
        <v>0</v>
      </c>
      <c r="I391" s="3">
        <f t="shared" si="99"/>
        <v>0</v>
      </c>
      <c r="J391">
        <f t="shared" si="100"/>
        <v>9.741131295213671</v>
      </c>
      <c r="K391" s="6">
        <f t="shared" si="92"/>
        <v>0.19119336251075308</v>
      </c>
      <c r="L391" s="2">
        <f t="shared" si="104"/>
        <v>0</v>
      </c>
      <c r="M391">
        <f t="shared" si="105"/>
        <v>0</v>
      </c>
      <c r="N391">
        <f t="shared" si="93"/>
        <v>0</v>
      </c>
      <c r="O391">
        <f t="shared" si="106"/>
        <v>0</v>
      </c>
      <c r="P391">
        <f t="shared" si="94"/>
        <v>-3.6632743419165625</v>
      </c>
      <c r="S391" s="7"/>
      <c r="T391" s="3"/>
      <c r="U391" s="3"/>
      <c r="V391" s="8"/>
      <c r="W391" s="3"/>
      <c r="X391" s="3"/>
      <c r="Y391" s="3"/>
      <c r="Z391" s="3"/>
      <c r="AA391" s="3"/>
      <c r="AB391" s="3"/>
    </row>
    <row r="392" spans="1:28" ht="12.75">
      <c r="A392">
        <f t="shared" si="101"/>
        <v>319.6000000000005</v>
      </c>
      <c r="B392">
        <f t="shared" si="102"/>
        <v>25794.19679974387</v>
      </c>
      <c r="C392">
        <f t="shared" si="95"/>
        <v>-9.74438012419785</v>
      </c>
      <c r="D392">
        <f t="shared" si="103"/>
        <v>-1254.8583489163555</v>
      </c>
      <c r="E392">
        <f t="shared" si="96"/>
        <v>-51304.16135390079</v>
      </c>
      <c r="F392">
        <f t="shared" si="97"/>
        <v>5264.999999999992</v>
      </c>
      <c r="G392">
        <f t="shared" si="98"/>
        <v>0</v>
      </c>
      <c r="H392">
        <f t="shared" si="91"/>
        <v>0</v>
      </c>
      <c r="I392" s="3">
        <f t="shared" si="99"/>
        <v>0</v>
      </c>
      <c r="J392">
        <f t="shared" si="100"/>
        <v>9.744380124197695</v>
      </c>
      <c r="K392" s="6">
        <f t="shared" si="92"/>
        <v>0.18980597170580027</v>
      </c>
      <c r="L392" s="2">
        <f t="shared" si="104"/>
        <v>0</v>
      </c>
      <c r="M392">
        <f t="shared" si="105"/>
        <v>0</v>
      </c>
      <c r="N392">
        <f t="shared" si="93"/>
        <v>0</v>
      </c>
      <c r="O392">
        <f t="shared" si="106"/>
        <v>0</v>
      </c>
      <c r="P392">
        <f t="shared" si="94"/>
        <v>-3.6876145314771382</v>
      </c>
      <c r="S392" s="7"/>
      <c r="T392" s="3"/>
      <c r="U392" s="3"/>
      <c r="V392" s="8"/>
      <c r="W392" s="3"/>
      <c r="X392" s="3"/>
      <c r="Y392" s="3"/>
      <c r="Z392" s="3"/>
      <c r="AA392" s="3"/>
      <c r="AB392" s="3"/>
    </row>
    <row r="393" spans="1:28" ht="12.75">
      <c r="A393">
        <f t="shared" si="101"/>
        <v>320.4500000000005</v>
      </c>
      <c r="B393">
        <f t="shared" si="102"/>
        <v>24720.524524561664</v>
      </c>
      <c r="C393">
        <f t="shared" si="95"/>
        <v>-9.747652046073524</v>
      </c>
      <c r="D393">
        <f t="shared" si="103"/>
        <v>-1263.143853155518</v>
      </c>
      <c r="E393">
        <f t="shared" si="96"/>
        <v>-51321.38802257618</v>
      </c>
      <c r="F393">
        <f t="shared" si="97"/>
        <v>5264.999999999992</v>
      </c>
      <c r="G393">
        <f t="shared" si="98"/>
        <v>0</v>
      </c>
      <c r="H393">
        <f t="shared" si="91"/>
        <v>0</v>
      </c>
      <c r="I393" s="3">
        <f t="shared" si="99"/>
        <v>0</v>
      </c>
      <c r="J393">
        <f t="shared" si="100"/>
        <v>9.747652046073364</v>
      </c>
      <c r="K393" s="6">
        <f t="shared" si="92"/>
        <v>0.1884181150493241</v>
      </c>
      <c r="L393" s="2">
        <f t="shared" si="104"/>
        <v>0</v>
      </c>
      <c r="M393">
        <f t="shared" si="105"/>
        <v>0</v>
      </c>
      <c r="N393">
        <f t="shared" si="93"/>
        <v>0</v>
      </c>
      <c r="O393">
        <f t="shared" si="106"/>
        <v>0</v>
      </c>
      <c r="P393">
        <f t="shared" si="94"/>
        <v>-3.711962893871456</v>
      </c>
      <c r="S393" s="7"/>
      <c r="T393" s="3"/>
      <c r="U393" s="3"/>
      <c r="V393" s="8"/>
      <c r="W393" s="3"/>
      <c r="X393" s="3"/>
      <c r="Y393" s="3"/>
      <c r="Z393" s="3"/>
      <c r="AA393" s="3"/>
      <c r="AB393" s="3"/>
    </row>
    <row r="394" spans="1:28" ht="12.75">
      <c r="A394">
        <f t="shared" si="101"/>
        <v>321.3000000000005</v>
      </c>
      <c r="B394">
        <f t="shared" si="102"/>
        <v>23639.80719009853</v>
      </c>
      <c r="C394">
        <f t="shared" si="95"/>
        <v>-9.750947101630949</v>
      </c>
      <c r="D394">
        <f t="shared" si="103"/>
        <v>-1271.4321581919044</v>
      </c>
      <c r="E394">
        <f t="shared" si="96"/>
        <v>-51338.73649008602</v>
      </c>
      <c r="F394">
        <f t="shared" si="97"/>
        <v>5264.999999999992</v>
      </c>
      <c r="G394">
        <f t="shared" si="98"/>
        <v>0</v>
      </c>
      <c r="H394">
        <f t="shared" si="91"/>
        <v>0</v>
      </c>
      <c r="I394" s="3">
        <f t="shared" si="99"/>
        <v>0</v>
      </c>
      <c r="J394">
        <f t="shared" si="100"/>
        <v>9.750947101630787</v>
      </c>
      <c r="K394" s="6">
        <f t="shared" si="92"/>
        <v>0.18702978924758434</v>
      </c>
      <c r="L394" s="2">
        <f t="shared" si="104"/>
        <v>0</v>
      </c>
      <c r="M394">
        <f t="shared" si="105"/>
        <v>0</v>
      </c>
      <c r="N394">
        <f t="shared" si="93"/>
        <v>0</v>
      </c>
      <c r="O394">
        <f t="shared" si="106"/>
        <v>0</v>
      </c>
      <c r="P394">
        <f t="shared" si="94"/>
        <v>-3.7363194868844345</v>
      </c>
      <c r="S394" s="7"/>
      <c r="T394" s="3"/>
      <c r="U394" s="3"/>
      <c r="V394" s="8"/>
      <c r="W394" s="3"/>
      <c r="X394" s="3"/>
      <c r="Y394" s="3"/>
      <c r="Z394" s="3"/>
      <c r="AA394" s="3"/>
      <c r="AB394" s="3"/>
    </row>
    <row r="395" spans="1:28" ht="12.75">
      <c r="A395">
        <f t="shared" si="101"/>
        <v>322.15000000000055</v>
      </c>
      <c r="B395">
        <f t="shared" si="102"/>
        <v>22552.042398933037</v>
      </c>
      <c r="C395">
        <f t="shared" si="95"/>
        <v>-9.75426533198369</v>
      </c>
      <c r="D395">
        <f t="shared" si="103"/>
        <v>-1279.7232837240906</v>
      </c>
      <c r="E395">
        <f t="shared" si="96"/>
        <v>-51356.20697289319</v>
      </c>
      <c r="F395">
        <f t="shared" si="97"/>
        <v>5264.999999999992</v>
      </c>
      <c r="G395">
        <f t="shared" si="98"/>
        <v>0</v>
      </c>
      <c r="H395">
        <f t="shared" si="91"/>
        <v>0</v>
      </c>
      <c r="I395" s="3">
        <f t="shared" si="99"/>
        <v>0</v>
      </c>
      <c r="J395">
        <f t="shared" si="100"/>
        <v>9.754265331983527</v>
      </c>
      <c r="K395" s="6">
        <f t="shared" si="92"/>
        <v>0.185640991000987</v>
      </c>
      <c r="L395" s="2">
        <f t="shared" si="104"/>
        <v>0</v>
      </c>
      <c r="M395">
        <f t="shared" si="105"/>
        <v>0</v>
      </c>
      <c r="N395">
        <f t="shared" si="93"/>
        <v>0</v>
      </c>
      <c r="O395">
        <f t="shared" si="106"/>
        <v>0</v>
      </c>
      <c r="P395">
        <f t="shared" si="94"/>
        <v>-3.7606843684036866</v>
      </c>
      <c r="S395" s="7"/>
      <c r="T395" s="3"/>
      <c r="U395" s="3"/>
      <c r="V395" s="8"/>
      <c r="W395" s="3"/>
      <c r="X395" s="3"/>
      <c r="Y395" s="3"/>
      <c r="Z395" s="3"/>
      <c r="AA395" s="3"/>
      <c r="AB395" s="3"/>
    </row>
    <row r="396" spans="1:28" ht="12.75">
      <c r="A396">
        <f t="shared" si="101"/>
        <v>323.00000000000057</v>
      </c>
      <c r="B396">
        <f t="shared" si="102"/>
        <v>21457.22773687003</v>
      </c>
      <c r="C396">
        <f t="shared" si="95"/>
        <v>-9.757606778570036</v>
      </c>
      <c r="D396">
        <f t="shared" si="103"/>
        <v>-1288.017249485875</v>
      </c>
      <c r="E396">
        <f t="shared" si="96"/>
        <v>-51373.79968917028</v>
      </c>
      <c r="F396">
        <f t="shared" si="97"/>
        <v>5264.999999999992</v>
      </c>
      <c r="G396">
        <f t="shared" si="98"/>
        <v>0</v>
      </c>
      <c r="H396">
        <f t="shared" si="91"/>
        <v>0</v>
      </c>
      <c r="I396" s="3">
        <f t="shared" si="99"/>
        <v>0</v>
      </c>
      <c r="J396">
        <f t="shared" si="100"/>
        <v>9.757606778569869</v>
      </c>
      <c r="K396" s="6">
        <f t="shared" si="92"/>
        <v>0.18425171700403814</v>
      </c>
      <c r="L396" s="2">
        <f t="shared" si="104"/>
        <v>0</v>
      </c>
      <c r="M396">
        <f t="shared" si="105"/>
        <v>0</v>
      </c>
      <c r="N396">
        <f t="shared" si="93"/>
        <v>0</v>
      </c>
      <c r="O396">
        <f t="shared" si="106"/>
        <v>0</v>
      </c>
      <c r="P396">
        <f t="shared" si="94"/>
        <v>-3.7850575964203323</v>
      </c>
      <c r="S396" s="7"/>
      <c r="T396" s="3"/>
      <c r="U396" s="3"/>
      <c r="V396" s="8"/>
      <c r="W396" s="3"/>
      <c r="X396" s="3"/>
      <c r="Y396" s="3"/>
      <c r="Z396" s="3"/>
      <c r="AA396" s="3"/>
      <c r="AB396" s="3"/>
    </row>
    <row r="397" spans="1:28" ht="12.75">
      <c r="A397">
        <f t="shared" si="101"/>
        <v>323.8500000000006</v>
      </c>
      <c r="B397">
        <f t="shared" si="102"/>
        <v>20355.360772910444</v>
      </c>
      <c r="C397">
        <f t="shared" si="95"/>
        <v>-9.760971483154274</v>
      </c>
      <c r="D397">
        <f t="shared" si="103"/>
        <v>-1296.314075246556</v>
      </c>
      <c r="E397">
        <f t="shared" si="96"/>
        <v>-51391.514858806266</v>
      </c>
      <c r="F397">
        <f t="shared" si="97"/>
        <v>5264.999999999992</v>
      </c>
      <c r="G397">
        <f t="shared" si="98"/>
        <v>0</v>
      </c>
      <c r="H397">
        <f t="shared" si="91"/>
        <v>0</v>
      </c>
      <c r="I397" s="3">
        <f t="shared" si="99"/>
        <v>0</v>
      </c>
      <c r="J397">
        <f t="shared" si="100"/>
        <v>9.760971483154101</v>
      </c>
      <c r="K397" s="6">
        <f t="shared" si="92"/>
        <v>0.18286196394529755</v>
      </c>
      <c r="L397" s="2">
        <f t="shared" si="104"/>
        <v>0</v>
      </c>
      <c r="M397">
        <f t="shared" si="105"/>
        <v>0</v>
      </c>
      <c r="N397">
        <f t="shared" si="93"/>
        <v>0</v>
      </c>
      <c r="O397">
        <f t="shared" si="106"/>
        <v>0</v>
      </c>
      <c r="P397">
        <f t="shared" si="94"/>
        <v>-3.809439229029816</v>
      </c>
      <c r="S397" s="7"/>
      <c r="T397" s="3"/>
      <c r="U397" s="3"/>
      <c r="V397" s="8"/>
      <c r="W397" s="3"/>
      <c r="X397" s="3"/>
      <c r="Y397" s="3"/>
      <c r="Z397" s="3"/>
      <c r="AA397" s="3"/>
      <c r="AB397" s="3"/>
    </row>
    <row r="398" spans="1:28" ht="12.75">
      <c r="A398">
        <f t="shared" si="101"/>
        <v>324.7000000000006</v>
      </c>
      <c r="B398">
        <f t="shared" si="102"/>
        <v>19246.406703499502</v>
      </c>
      <c r="C398">
        <f t="shared" si="95"/>
        <v>-9.809142493146513</v>
      </c>
      <c r="D398">
        <f t="shared" si="103"/>
        <v>-1304.6518463657305</v>
      </c>
      <c r="E398">
        <f t="shared" si="96"/>
        <v>-51645.13522638318</v>
      </c>
      <c r="F398">
        <f t="shared" si="97"/>
        <v>5264.999999999992</v>
      </c>
      <c r="G398">
        <f t="shared" si="98"/>
        <v>0</v>
      </c>
      <c r="H398">
        <f t="shared" si="91"/>
        <v>235.990890636207</v>
      </c>
      <c r="I398" s="3">
        <f t="shared" si="99"/>
        <v>0.0009261009036088585</v>
      </c>
      <c r="J398">
        <f t="shared" si="100"/>
        <v>9.764359586707544</v>
      </c>
      <c r="K398" s="6">
        <f t="shared" si="92"/>
        <v>0.18146535236753517</v>
      </c>
      <c r="L398" s="2">
        <f t="shared" si="104"/>
        <v>57.59425970291602</v>
      </c>
      <c r="M398">
        <f t="shared" si="105"/>
        <v>216.65</v>
      </c>
      <c r="N398">
        <f t="shared" si="93"/>
        <v>0.00013864556211105124</v>
      </c>
      <c r="O398">
        <f t="shared" si="106"/>
        <v>0.20888826966110968</v>
      </c>
      <c r="P398">
        <f t="shared" si="94"/>
        <v>-3.833941186534222</v>
      </c>
      <c r="S398" s="7"/>
      <c r="T398" s="3"/>
      <c r="U398" s="3"/>
      <c r="V398" s="8"/>
      <c r="W398" s="3"/>
      <c r="X398" s="3"/>
      <c r="Y398" s="3"/>
      <c r="Z398" s="3"/>
      <c r="AA398" s="3"/>
      <c r="AB398" s="3"/>
    </row>
    <row r="399" spans="1:28" ht="12.75">
      <c r="A399">
        <f t="shared" si="101"/>
        <v>325.55000000000064</v>
      </c>
      <c r="B399">
        <f t="shared" si="102"/>
        <v>18130.35528907854</v>
      </c>
      <c r="C399">
        <f t="shared" si="95"/>
        <v>-9.823314892658969</v>
      </c>
      <c r="D399">
        <f t="shared" si="103"/>
        <v>-1313.0016640244908</v>
      </c>
      <c r="E399">
        <f t="shared" si="96"/>
        <v>-51719.75290981142</v>
      </c>
      <c r="F399">
        <f t="shared" si="97"/>
        <v>5264.999999999992</v>
      </c>
      <c r="G399">
        <f t="shared" si="98"/>
        <v>0</v>
      </c>
      <c r="H399">
        <f t="shared" si="91"/>
        <v>292.69564862239446</v>
      </c>
      <c r="I399" s="3">
        <f t="shared" si="99"/>
        <v>0.0011428738706390602</v>
      </c>
      <c r="J399">
        <f t="shared" si="100"/>
        <v>9.767771155578439</v>
      </c>
      <c r="K399" s="6">
        <f t="shared" si="92"/>
        <v>0.18006672294394263</v>
      </c>
      <c r="L399" s="2">
        <f t="shared" si="104"/>
        <v>71.07538094041807</v>
      </c>
      <c r="M399">
        <f t="shared" si="105"/>
        <v>216.65</v>
      </c>
      <c r="N399">
        <f t="shared" si="93"/>
        <v>0.00016977968091499385</v>
      </c>
      <c r="O399">
        <f t="shared" si="106"/>
        <v>0.25787293288893665</v>
      </c>
      <c r="P399">
        <f t="shared" si="94"/>
        <v>-3.858478544842607</v>
      </c>
      <c r="S399" s="7"/>
      <c r="T399" s="3"/>
      <c r="U399" s="3"/>
      <c r="V399" s="8"/>
      <c r="W399" s="3"/>
      <c r="X399" s="3"/>
      <c r="Y399" s="3"/>
      <c r="Z399" s="3"/>
      <c r="AA399" s="3"/>
      <c r="AB399" s="3"/>
    </row>
    <row r="400" spans="1:28" ht="12.75">
      <c r="A400">
        <f t="shared" si="101"/>
        <v>326.40000000000066</v>
      </c>
      <c r="B400">
        <f t="shared" si="102"/>
        <v>17007.194707691393</v>
      </c>
      <c r="C400">
        <f t="shared" si="95"/>
        <v>-9.839677461710068</v>
      </c>
      <c r="D400">
        <f t="shared" si="103"/>
        <v>-1321.3653898669443</v>
      </c>
      <c r="E400">
        <f t="shared" si="96"/>
        <v>-51805.901835862445</v>
      </c>
      <c r="F400">
        <f t="shared" si="97"/>
        <v>5264.999999999992</v>
      </c>
      <c r="G400">
        <f t="shared" si="98"/>
        <v>0</v>
      </c>
      <c r="H400">
        <f aca="true" t="shared" si="107" ref="H400:H414">0.5*I400*K400*$L$7*(D400^2)</f>
        <v>360.8173211307894</v>
      </c>
      <c r="I400" s="3">
        <f t="shared" si="99"/>
        <v>0.001401994255820444</v>
      </c>
      <c r="J400">
        <f t="shared" si="100"/>
        <v>9.77120626128655</v>
      </c>
      <c r="K400" s="6">
        <f aca="true" t="shared" si="108" ref="K400:K414">IF(ABS(P400)&gt;4,0.17,IF(ABS(P400)&gt;1.16,-0.057*ABS(P400)+0.4,IF(ABS(P400)&gt;0.84,0.607*ABS(P400)-0.36,IF(ABS(P400)&gt;0.08,0.17,-0.125*ABS(P400)+0.18))))</f>
        <v>0.17866576384133445</v>
      </c>
      <c r="L400" s="2">
        <f t="shared" si="104"/>
        <v>87.19009014791966</v>
      </c>
      <c r="M400">
        <f t="shared" si="105"/>
        <v>216.65</v>
      </c>
      <c r="N400">
        <f aca="true" t="shared" si="109" ref="N400:N414">0.5*I400*K400*$L$7</f>
        <v>0.00020665290905929137</v>
      </c>
      <c r="O400">
        <f t="shared" si="106"/>
        <v>0.3164509436725675</v>
      </c>
      <c r="P400">
        <f aca="true" t="shared" si="110" ref="P400:P414">D400/340.29</f>
        <v>-3.883056774712581</v>
      </c>
      <c r="S400" s="7"/>
      <c r="T400" s="3"/>
      <c r="U400" s="3"/>
      <c r="V400" s="8"/>
      <c r="W400" s="3"/>
      <c r="X400" s="3"/>
      <c r="Y400" s="3"/>
      <c r="Z400" s="3"/>
      <c r="AA400" s="3"/>
      <c r="AB400" s="3"/>
    </row>
    <row r="401" spans="1:28" ht="12.75">
      <c r="A401">
        <f t="shared" si="101"/>
        <v>327.2500000000007</v>
      </c>
      <c r="B401">
        <f t="shared" si="102"/>
        <v>15876.911295672957</v>
      </c>
      <c r="C401">
        <f aca="true" t="shared" si="111" ref="C401:C414">E401/F401</f>
        <v>-9.85858910886024</v>
      </c>
      <c r="D401">
        <f t="shared" si="103"/>
        <v>-1329.7451906094755</v>
      </c>
      <c r="E401">
        <f aca="true" t="shared" si="112" ref="E401:E414">G401-(F401*J401)-H401+O401</f>
        <v>-51905.47165810937</v>
      </c>
      <c r="F401">
        <f aca="true" t="shared" si="113" ref="F401:F414">IF(A401&lt;=$B$4,$B$1-($B$5*A401),F400)</f>
        <v>5264.999999999992</v>
      </c>
      <c r="G401">
        <f aca="true" t="shared" si="114" ref="G401:G414">IF(A401&lt;=$B$4,$B$5*$B$2,0)</f>
        <v>0</v>
      </c>
      <c r="H401">
        <f t="shared" si="107"/>
        <v>442.2466953496447</v>
      </c>
      <c r="I401" s="3">
        <f aca="true" t="shared" si="115" ref="I401:I414">IF(M401=0,0,(L401*$L$10)/($L$9*M401))</f>
        <v>0.0017102431970436346</v>
      </c>
      <c r="J401">
        <f aca="true" t="shared" si="116" ref="J401:J414">($H$10*$H$8)/($H$9+B401)^2</f>
        <v>9.774664981331712</v>
      </c>
      <c r="K401" s="6">
        <f t="shared" si="108"/>
        <v>0.1772621121256406</v>
      </c>
      <c r="L401" s="2">
        <f t="shared" si="104"/>
        <v>106.36010661673693</v>
      </c>
      <c r="M401">
        <f t="shared" si="105"/>
        <v>216.65</v>
      </c>
      <c r="N401">
        <f t="shared" si="109"/>
        <v>0.0002501080901190818</v>
      </c>
      <c r="O401">
        <f t="shared" si="106"/>
        <v>0.38616395404594406</v>
      </c>
      <c r="P401">
        <f t="shared" si="110"/>
        <v>-3.907682243408491</v>
      </c>
      <c r="S401" s="7"/>
      <c r="T401" s="3"/>
      <c r="U401" s="3"/>
      <c r="V401" s="8"/>
      <c r="W401" s="3"/>
      <c r="X401" s="3"/>
      <c r="Y401" s="3"/>
      <c r="Z401" s="3"/>
      <c r="AA401" s="3"/>
      <c r="AB401" s="3"/>
    </row>
    <row r="402" spans="1:28" ht="12.75">
      <c r="A402">
        <f aca="true" t="shared" si="117" ref="A402:A414">A401+$B$3</f>
        <v>328.1000000000007</v>
      </c>
      <c r="B402">
        <f aca="true" t="shared" si="118" ref="B402:B414">B401+D402*$B$3</f>
        <v>14739.489253837615</v>
      </c>
      <c r="C402">
        <f t="shared" si="111"/>
        <v>-9.880456493721134</v>
      </c>
      <c r="D402">
        <f aca="true" t="shared" si="119" ref="D402:D414">D401+$B$3*C402</f>
        <v>-1338.1435786291383</v>
      </c>
      <c r="E402">
        <f t="shared" si="112"/>
        <v>-52020.60343941202</v>
      </c>
      <c r="F402">
        <f t="shared" si="113"/>
        <v>5264.999999999992</v>
      </c>
      <c r="G402">
        <f t="shared" si="114"/>
        <v>0</v>
      </c>
      <c r="H402">
        <f t="shared" si="107"/>
        <v>539.1261307446646</v>
      </c>
      <c r="I402" s="3">
        <f t="shared" si="115"/>
        <v>0.002075273913422164</v>
      </c>
      <c r="J402">
        <f t="shared" si="116"/>
        <v>9.778147400110877</v>
      </c>
      <c r="K402" s="6">
        <f t="shared" si="108"/>
        <v>0.1758553469631805</v>
      </c>
      <c r="L402" s="2">
        <f aca="true" t="shared" si="120" ref="L402:L414">IF(AND(B402&gt;0,B402&lt;20000),$L$16*(1-0.00002*B402)^5.9,0)</f>
        <v>129.06138441135047</v>
      </c>
      <c r="M402">
        <f aca="true" t="shared" si="121" ref="M402:M414">IF(AND(B402&gt;0,B402&lt;20000),IF(($M$16-(6.5*(B402*0.001)))&gt;216.65,($M$16-(6.5*(B402*0.001))),216.65),0)</f>
        <v>216.65</v>
      </c>
      <c r="N402">
        <f t="shared" si="109"/>
        <v>0.00030108211162300597</v>
      </c>
      <c r="O402">
        <f aca="true" t="shared" si="122" ref="O402:O414">I402*J402*($L$7*$L$3)</f>
        <v>0.46875292050618245</v>
      </c>
      <c r="P402">
        <f t="shared" si="110"/>
        <v>-3.9323623339773084</v>
      </c>
      <c r="S402" s="7"/>
      <c r="T402" s="3"/>
      <c r="U402" s="3"/>
      <c r="V402" s="8"/>
      <c r="W402" s="3"/>
      <c r="X402" s="3"/>
      <c r="Y402" s="3"/>
      <c r="Z402" s="3"/>
      <c r="AA402" s="3"/>
      <c r="AB402" s="3"/>
    </row>
    <row r="403" spans="1:28" ht="12.75">
      <c r="A403">
        <f t="shared" si="117"/>
        <v>328.9500000000007</v>
      </c>
      <c r="B403">
        <f t="shared" si="118"/>
        <v>13594.910315583089</v>
      </c>
      <c r="C403">
        <f t="shared" si="111"/>
        <v>-9.90573898812505</v>
      </c>
      <c r="D403">
        <f t="shared" si="119"/>
        <v>-1346.5634567690447</v>
      </c>
      <c r="E403">
        <f t="shared" si="112"/>
        <v>-52153.71577247515</v>
      </c>
      <c r="F403">
        <f t="shared" si="113"/>
        <v>5264.999999999992</v>
      </c>
      <c r="G403">
        <f t="shared" si="114"/>
        <v>0</v>
      </c>
      <c r="H403">
        <f t="shared" si="107"/>
        <v>653.8756945551378</v>
      </c>
      <c r="I403" s="3">
        <f t="shared" si="115"/>
        <v>0.0025057002455887364</v>
      </c>
      <c r="J403">
        <f t="shared" si="116"/>
        <v>9.781653609955072</v>
      </c>
      <c r="K403" s="6">
        <f t="shared" si="108"/>
        <v>0.17444498211557266</v>
      </c>
      <c r="L403" s="2">
        <f t="shared" si="120"/>
        <v>155.82961869468826</v>
      </c>
      <c r="M403">
        <f t="shared" si="121"/>
        <v>216.65</v>
      </c>
      <c r="N403">
        <f t="shared" si="109"/>
        <v>0.0003606131384861883</v>
      </c>
      <c r="O403">
        <f t="shared" si="122"/>
        <v>0.5661785017980253</v>
      </c>
      <c r="P403">
        <f t="shared" si="110"/>
        <v>-3.9571055769168786</v>
      </c>
      <c r="S403" s="7"/>
      <c r="T403" s="3"/>
      <c r="U403" s="3"/>
      <c r="V403" s="8"/>
      <c r="W403" s="3"/>
      <c r="X403" s="3"/>
      <c r="Y403" s="3"/>
      <c r="Z403" s="3"/>
      <c r="AA403" s="3"/>
      <c r="AB403" s="3"/>
    </row>
    <row r="404" spans="1:28" ht="12.75">
      <c r="A404">
        <f t="shared" si="117"/>
        <v>329.80000000000075</v>
      </c>
      <c r="B404">
        <f t="shared" si="118"/>
        <v>12443.153373040737</v>
      </c>
      <c r="C404">
        <f t="shared" si="111"/>
        <v>-9.934954031079398</v>
      </c>
      <c r="D404">
        <f t="shared" si="119"/>
        <v>-1355.0081676954621</v>
      </c>
      <c r="E404">
        <f t="shared" si="112"/>
        <v>-52307.532973685506</v>
      </c>
      <c r="F404">
        <f t="shared" si="113"/>
        <v>5264.999999999992</v>
      </c>
      <c r="G404">
        <f t="shared" si="114"/>
        <v>0</v>
      </c>
      <c r="H404">
        <f t="shared" si="107"/>
        <v>789.2213715517792</v>
      </c>
      <c r="I404" s="3">
        <f t="shared" si="115"/>
        <v>0.0030111924022746747</v>
      </c>
      <c r="J404">
        <f t="shared" si="116"/>
        <v>9.785183712298705</v>
      </c>
      <c r="K404" s="6">
        <f t="shared" si="108"/>
        <v>0.17303045767221384</v>
      </c>
      <c r="L404" s="2">
        <f t="shared" si="120"/>
        <v>187.26620021250034</v>
      </c>
      <c r="M404">
        <f t="shared" si="121"/>
        <v>216.65</v>
      </c>
      <c r="N404">
        <f t="shared" si="109"/>
        <v>0.000429848099591361</v>
      </c>
      <c r="O404">
        <f t="shared" si="122"/>
        <v>0.6806431366196559</v>
      </c>
      <c r="P404">
        <f t="shared" si="110"/>
        <v>-3.981921795220142</v>
      </c>
      <c r="S404" s="7"/>
      <c r="T404" s="3"/>
      <c r="U404" s="3"/>
      <c r="V404" s="8"/>
      <c r="W404" s="3"/>
      <c r="X404" s="3"/>
      <c r="Y404" s="3"/>
      <c r="Z404" s="3"/>
      <c r="AA404" s="3"/>
      <c r="AB404" s="3"/>
    </row>
    <row r="405" spans="1:28" ht="12.75">
      <c r="A405">
        <f t="shared" si="117"/>
        <v>330.6500000000008</v>
      </c>
      <c r="B405">
        <f t="shared" si="118"/>
        <v>11284.195279019987</v>
      </c>
      <c r="C405">
        <f t="shared" si="111"/>
        <v>-9.966991664971772</v>
      </c>
      <c r="D405">
        <f t="shared" si="119"/>
        <v>-1363.4801106106881</v>
      </c>
      <c r="E405">
        <f t="shared" si="112"/>
        <v>-52476.21111608659</v>
      </c>
      <c r="F405">
        <f t="shared" si="113"/>
        <v>5264.999999999992</v>
      </c>
      <c r="G405">
        <f t="shared" si="114"/>
        <v>0</v>
      </c>
      <c r="H405">
        <f t="shared" si="107"/>
        <v>939.3211335364836</v>
      </c>
      <c r="I405" s="3">
        <f t="shared" si="115"/>
        <v>0.0036025797973321316</v>
      </c>
      <c r="J405">
        <f t="shared" si="116"/>
        <v>9.788737815246314</v>
      </c>
      <c r="K405" s="6">
        <f t="shared" si="108"/>
        <v>0.17</v>
      </c>
      <c r="L405" s="2">
        <f t="shared" si="120"/>
        <v>224.04461073270008</v>
      </c>
      <c r="M405">
        <f t="shared" si="121"/>
        <v>216.65</v>
      </c>
      <c r="N405">
        <f t="shared" si="109"/>
        <v>0.0005052618165758315</v>
      </c>
      <c r="O405">
        <f t="shared" si="122"/>
        <v>0.8146147800849698</v>
      </c>
      <c r="P405">
        <f t="shared" si="110"/>
        <v>-4.006818039350812</v>
      </c>
      <c r="S405" s="7"/>
      <c r="T405" s="3"/>
      <c r="U405" s="3"/>
      <c r="V405" s="8"/>
      <c r="W405" s="3"/>
      <c r="X405" s="3"/>
      <c r="Y405" s="3"/>
      <c r="Z405" s="3"/>
      <c r="AA405" s="3"/>
      <c r="AB405" s="3"/>
    </row>
    <row r="406" spans="1:28" ht="12.75">
      <c r="A406">
        <f t="shared" si="117"/>
        <v>331.5000000000008</v>
      </c>
      <c r="B406">
        <f t="shared" si="118"/>
        <v>10118.010887583596</v>
      </c>
      <c r="C406">
        <f t="shared" si="111"/>
        <v>-10.001795730332274</v>
      </c>
      <c r="D406">
        <f t="shared" si="119"/>
        <v>-1371.9816369814705</v>
      </c>
      <c r="E406">
        <f t="shared" si="112"/>
        <v>-52659.454520250205</v>
      </c>
      <c r="F406">
        <f t="shared" si="113"/>
        <v>5264.999999999992</v>
      </c>
      <c r="G406">
        <f t="shared" si="114"/>
        <v>0</v>
      </c>
      <c r="H406">
        <f t="shared" si="107"/>
        <v>1103.856428387342</v>
      </c>
      <c r="I406" s="3">
        <f t="shared" si="115"/>
        <v>0.004181317285768569</v>
      </c>
      <c r="J406">
        <f t="shared" si="116"/>
        <v>9.792316033468502</v>
      </c>
      <c r="K406" s="6">
        <f t="shared" si="108"/>
        <v>0.17</v>
      </c>
      <c r="L406" s="2">
        <f t="shared" si="120"/>
        <v>266.9173284305542</v>
      </c>
      <c r="M406">
        <f t="shared" si="121"/>
        <v>222.38292923070662</v>
      </c>
      <c r="N406">
        <f t="shared" si="109"/>
        <v>0.0005864297493290418</v>
      </c>
      <c r="O406">
        <f t="shared" si="122"/>
        <v>0.9458244248942077</v>
      </c>
      <c r="P406">
        <f t="shared" si="110"/>
        <v>-4.03180121949358</v>
      </c>
      <c r="S406" s="7"/>
      <c r="T406" s="3"/>
      <c r="U406" s="3"/>
      <c r="V406" s="8"/>
      <c r="W406" s="3"/>
      <c r="X406" s="3"/>
      <c r="Y406" s="3"/>
      <c r="Z406" s="3"/>
      <c r="AA406" s="3"/>
      <c r="AB406" s="3"/>
    </row>
    <row r="407" spans="1:28" ht="12.75">
      <c r="A407">
        <f t="shared" si="117"/>
        <v>332.3500000000008</v>
      </c>
      <c r="B407">
        <f t="shared" si="118"/>
        <v>8944.573141625313</v>
      </c>
      <c r="C407">
        <f t="shared" si="111"/>
        <v>-10.039245012180489</v>
      </c>
      <c r="D407">
        <f t="shared" si="119"/>
        <v>-1380.514995241824</v>
      </c>
      <c r="E407">
        <f t="shared" si="112"/>
        <v>-52856.62498924239</v>
      </c>
      <c r="F407">
        <f t="shared" si="113"/>
        <v>5264.999999999992</v>
      </c>
      <c r="G407">
        <f t="shared" si="114"/>
        <v>0</v>
      </c>
      <c r="H407">
        <f t="shared" si="107"/>
        <v>1282.1996446502583</v>
      </c>
      <c r="I407" s="3">
        <f t="shared" si="115"/>
        <v>0.004797008914969956</v>
      </c>
      <c r="J407">
        <f t="shared" si="116"/>
        <v>9.795918487953529</v>
      </c>
      <c r="K407" s="6">
        <f t="shared" si="108"/>
        <v>0.17</v>
      </c>
      <c r="L407" s="2">
        <f t="shared" si="120"/>
        <v>316.7232615629192</v>
      </c>
      <c r="M407">
        <f t="shared" si="121"/>
        <v>230.01027457943545</v>
      </c>
      <c r="N407">
        <f t="shared" si="109"/>
        <v>0.0006727805003245364</v>
      </c>
      <c r="O407">
        <f t="shared" si="122"/>
        <v>1.085494602123441</v>
      </c>
      <c r="P407">
        <f t="shared" si="110"/>
        <v>-4.056877943053936</v>
      </c>
      <c r="S407" s="7"/>
      <c r="T407" s="3"/>
      <c r="U407" s="3"/>
      <c r="V407" s="8"/>
      <c r="W407" s="3"/>
      <c r="X407" s="3"/>
      <c r="Y407" s="3"/>
      <c r="Z407" s="3"/>
      <c r="AA407" s="3"/>
      <c r="AB407" s="3"/>
    </row>
    <row r="408" spans="1:28" ht="12.75">
      <c r="A408">
        <f t="shared" si="117"/>
        <v>333.20000000000084</v>
      </c>
      <c r="B408">
        <f t="shared" si="118"/>
        <v>7763.8516122987485</v>
      </c>
      <c r="C408">
        <f t="shared" si="111"/>
        <v>-10.081361062382369</v>
      </c>
      <c r="D408">
        <f t="shared" si="119"/>
        <v>-1389.084152144849</v>
      </c>
      <c r="E408">
        <f t="shared" si="112"/>
        <v>-53078.36599364151</v>
      </c>
      <c r="F408">
        <f t="shared" si="113"/>
        <v>5264.999999999992</v>
      </c>
      <c r="G408">
        <f t="shared" si="114"/>
        <v>0</v>
      </c>
      <c r="H408">
        <f t="shared" si="107"/>
        <v>1485.0021149177762</v>
      </c>
      <c r="I408" s="3">
        <f t="shared" si="115"/>
        <v>0.005487405941349746</v>
      </c>
      <c r="J408">
        <f t="shared" si="116"/>
        <v>9.799545310515123</v>
      </c>
      <c r="K408" s="6">
        <f t="shared" si="108"/>
        <v>0.17</v>
      </c>
      <c r="L408" s="2">
        <f t="shared" si="120"/>
        <v>374.39582590447685</v>
      </c>
      <c r="M408">
        <f t="shared" si="121"/>
        <v>237.68496452005812</v>
      </c>
      <c r="N408">
        <f t="shared" si="109"/>
        <v>0.0007696086832743019</v>
      </c>
      <c r="O408">
        <f t="shared" si="122"/>
        <v>1.2421813209832195</v>
      </c>
      <c r="P408">
        <f t="shared" si="110"/>
        <v>-4.082059867010047</v>
      </c>
      <c r="S408" s="7"/>
      <c r="T408" s="3"/>
      <c r="U408" s="3"/>
      <c r="V408" s="8"/>
      <c r="W408" s="3"/>
      <c r="X408" s="3"/>
      <c r="Y408" s="3"/>
      <c r="Z408" s="3"/>
      <c r="AA408" s="3"/>
      <c r="AB408" s="3"/>
    </row>
    <row r="409" spans="1:28" ht="12.75">
      <c r="A409">
        <f t="shared" si="117"/>
        <v>334.05000000000086</v>
      </c>
      <c r="B409">
        <f t="shared" si="118"/>
        <v>6575.812110788985</v>
      </c>
      <c r="C409">
        <f t="shared" si="111"/>
        <v>-10.128681221300756</v>
      </c>
      <c r="D409">
        <f t="shared" si="119"/>
        <v>-1397.6935311829545</v>
      </c>
      <c r="E409">
        <f t="shared" si="112"/>
        <v>-53327.506630464704</v>
      </c>
      <c r="F409">
        <f t="shared" si="113"/>
        <v>5264.999999999992</v>
      </c>
      <c r="G409">
        <f t="shared" si="114"/>
        <v>0</v>
      </c>
      <c r="H409">
        <f t="shared" si="107"/>
        <v>1715.093852055544</v>
      </c>
      <c r="I409" s="3">
        <f t="shared" si="115"/>
        <v>0.006259809399485211</v>
      </c>
      <c r="J409">
        <f t="shared" si="116"/>
        <v>9.803196645019062</v>
      </c>
      <c r="K409" s="6">
        <f t="shared" si="108"/>
        <v>0.17</v>
      </c>
      <c r="L409" s="2">
        <f t="shared" si="120"/>
        <v>440.9716269530132</v>
      </c>
      <c r="M409">
        <f t="shared" si="121"/>
        <v>245.40722127987158</v>
      </c>
      <c r="N409">
        <f t="shared" si="109"/>
        <v>0.0008779382682778009</v>
      </c>
      <c r="O409">
        <f t="shared" si="122"/>
        <v>1.41755789183067</v>
      </c>
      <c r="P409">
        <f t="shared" si="110"/>
        <v>-4.107359990546165</v>
      </c>
      <c r="S409" s="7"/>
      <c r="T409" s="3"/>
      <c r="U409" s="3"/>
      <c r="V409" s="8"/>
      <c r="W409" s="3"/>
      <c r="X409" s="3"/>
      <c r="Y409" s="3"/>
      <c r="Z409" s="3"/>
      <c r="AA409" s="3"/>
      <c r="AB409" s="3"/>
    </row>
    <row r="410" spans="1:28" ht="12.75">
      <c r="A410">
        <f t="shared" si="117"/>
        <v>334.9000000000009</v>
      </c>
      <c r="B410">
        <f t="shared" si="118"/>
        <v>5380.416261679801</v>
      </c>
      <c r="C410">
        <f t="shared" si="111"/>
        <v>-10.181795984181116</v>
      </c>
      <c r="D410">
        <f t="shared" si="119"/>
        <v>-1406.3480577695084</v>
      </c>
      <c r="E410">
        <f t="shared" si="112"/>
        <v>-53607.155857185906</v>
      </c>
      <c r="F410">
        <f t="shared" si="113"/>
        <v>5264.999999999992</v>
      </c>
      <c r="G410">
        <f t="shared" si="114"/>
        <v>0</v>
      </c>
      <c r="H410">
        <f t="shared" si="107"/>
        <v>1975.5847895507484</v>
      </c>
      <c r="I410" s="3">
        <f t="shared" si="115"/>
        <v>0.007122085259243502</v>
      </c>
      <c r="J410">
        <f t="shared" si="116"/>
        <v>9.806872648732549</v>
      </c>
      <c r="K410" s="6">
        <f t="shared" si="108"/>
        <v>0.17</v>
      </c>
      <c r="L410" s="2">
        <f t="shared" si="120"/>
        <v>517.599826003635</v>
      </c>
      <c r="M410">
        <f t="shared" si="121"/>
        <v>253.17729429908127</v>
      </c>
      <c r="N410">
        <f t="shared" si="109"/>
        <v>0.0009988724576089011</v>
      </c>
      <c r="O410">
        <f t="shared" si="122"/>
        <v>1.613428350321858</v>
      </c>
      <c r="P410">
        <f t="shared" si="110"/>
        <v>-4.132792787826584</v>
      </c>
      <c r="S410" s="7"/>
      <c r="T410" s="3"/>
      <c r="U410" s="3"/>
      <c r="V410" s="8"/>
      <c r="W410" s="3"/>
      <c r="X410" s="3"/>
      <c r="Y410" s="3"/>
      <c r="Z410" s="3"/>
      <c r="AA410" s="3"/>
      <c r="AB410" s="3"/>
    </row>
    <row r="411" spans="1:28" ht="12.75">
      <c r="A411">
        <f t="shared" si="117"/>
        <v>335.7500000000009</v>
      </c>
      <c r="B411">
        <f t="shared" si="118"/>
        <v>4177.621034411545</v>
      </c>
      <c r="C411">
        <f t="shared" si="111"/>
        <v>-10.241353852330803</v>
      </c>
      <c r="D411">
        <f t="shared" si="119"/>
        <v>-1415.0532085439895</v>
      </c>
      <c r="E411">
        <f t="shared" si="112"/>
        <v>-53920.7280331924</v>
      </c>
      <c r="F411">
        <f t="shared" si="113"/>
        <v>5264.999999999992</v>
      </c>
      <c r="G411">
        <f t="shared" si="114"/>
        <v>0</v>
      </c>
      <c r="H411">
        <f t="shared" si="107"/>
        <v>2269.8903235207326</v>
      </c>
      <c r="I411" s="3">
        <f t="shared" si="115"/>
        <v>0.008082700055924397</v>
      </c>
      <c r="J411">
        <f t="shared" si="116"/>
        <v>9.810573493807711</v>
      </c>
      <c r="K411" s="6">
        <f t="shared" si="108"/>
        <v>0.17</v>
      </c>
      <c r="L411" s="2">
        <f t="shared" si="120"/>
        <v>605.552247126525</v>
      </c>
      <c r="M411">
        <f t="shared" si="121"/>
        <v>260.9954632763249</v>
      </c>
      <c r="N411">
        <f t="shared" si="109"/>
        <v>0.0011335986828433968</v>
      </c>
      <c r="O411">
        <f t="shared" si="122"/>
        <v>1.8317358196148548</v>
      </c>
      <c r="P411">
        <f t="shared" si="110"/>
        <v>-4.158374352887212</v>
      </c>
      <c r="S411" s="7"/>
      <c r="T411" s="3"/>
      <c r="U411" s="3"/>
      <c r="V411" s="8"/>
      <c r="W411" s="3"/>
      <c r="X411" s="3"/>
      <c r="Y411" s="3"/>
      <c r="Z411" s="3"/>
      <c r="AA411" s="3"/>
      <c r="AB411" s="3"/>
    </row>
    <row r="412" spans="1:28" ht="12.75">
      <c r="A412">
        <f t="shared" si="117"/>
        <v>336.60000000000093</v>
      </c>
      <c r="B412">
        <f t="shared" si="118"/>
        <v>2967.378228964034</v>
      </c>
      <c r="C412">
        <f t="shared" si="111"/>
        <v>-10.308066683472394</v>
      </c>
      <c r="D412">
        <f t="shared" si="119"/>
        <v>-1423.815065224941</v>
      </c>
      <c r="E412">
        <f t="shared" si="112"/>
        <v>-54271.97108939028</v>
      </c>
      <c r="F412">
        <f t="shared" si="113"/>
        <v>5264.999999999992</v>
      </c>
      <c r="G412">
        <f t="shared" si="114"/>
        <v>0</v>
      </c>
      <c r="H412">
        <f t="shared" si="107"/>
        <v>2601.759482642472</v>
      </c>
      <c r="I412" s="3">
        <f t="shared" si="115"/>
        <v>0.009150758806681694</v>
      </c>
      <c r="J412">
        <f t="shared" si="116"/>
        <v>9.81429936891185</v>
      </c>
      <c r="K412" s="6">
        <f t="shared" si="108"/>
        <v>0.17</v>
      </c>
      <c r="L412" s="2">
        <f t="shared" si="120"/>
        <v>706.2342889364945</v>
      </c>
      <c r="M412">
        <f t="shared" si="121"/>
        <v>268.86204151173376</v>
      </c>
      <c r="N412">
        <f t="shared" si="109"/>
        <v>0.0012833939226371076</v>
      </c>
      <c r="O412">
        <f t="shared" si="122"/>
        <v>2.0745714154122044</v>
      </c>
      <c r="P412">
        <f t="shared" si="110"/>
        <v>-4.184122557891625</v>
      </c>
      <c r="S412" s="7"/>
      <c r="T412" s="3"/>
      <c r="U412" s="3"/>
      <c r="V412" s="8"/>
      <c r="W412" s="3"/>
      <c r="X412" s="3"/>
      <c r="Y412" s="3"/>
      <c r="Z412" s="3"/>
      <c r="AA412" s="3"/>
      <c r="AB412" s="3"/>
    </row>
    <row r="413" spans="1:28" ht="12.75">
      <c r="A413">
        <f t="shared" si="117"/>
        <v>337.45000000000095</v>
      </c>
      <c r="B413">
        <f t="shared" si="118"/>
        <v>1749.6339114876862</v>
      </c>
      <c r="C413">
        <f t="shared" si="111"/>
        <v>-10.382715611223295</v>
      </c>
      <c r="D413">
        <f t="shared" si="119"/>
        <v>-1432.6403734944809</v>
      </c>
      <c r="E413">
        <f t="shared" si="112"/>
        <v>-54664.997694255624</v>
      </c>
      <c r="F413">
        <f t="shared" si="113"/>
        <v>5264.999999999992</v>
      </c>
      <c r="G413">
        <f t="shared" si="114"/>
        <v>0</v>
      </c>
      <c r="H413">
        <f t="shared" si="107"/>
        <v>2975.306094281964</v>
      </c>
      <c r="I413" s="3">
        <f t="shared" si="115"/>
        <v>0.010336045442421248</v>
      </c>
      <c r="J413">
        <f t="shared" si="116"/>
        <v>9.818050481018208</v>
      </c>
      <c r="K413" s="6">
        <f t="shared" si="108"/>
        <v>0.17</v>
      </c>
      <c r="L413" s="2">
        <f t="shared" si="120"/>
        <v>821.1967130112126</v>
      </c>
      <c r="M413">
        <f t="shared" si="121"/>
        <v>276.77737957533003</v>
      </c>
      <c r="N413">
        <f t="shared" si="109"/>
        <v>0.00144963037329958</v>
      </c>
      <c r="O413">
        <f t="shared" si="122"/>
        <v>2.3441837479319485</v>
      </c>
      <c r="P413">
        <f t="shared" si="110"/>
        <v>-4.210057226173207</v>
      </c>
      <c r="S413" s="7"/>
      <c r="T413" s="3"/>
      <c r="U413" s="3"/>
      <c r="V413" s="8"/>
      <c r="W413" s="3"/>
      <c r="X413" s="3"/>
      <c r="Y413" s="3"/>
      <c r="Z413" s="3"/>
      <c r="AA413" s="3"/>
      <c r="AB413" s="3"/>
    </row>
    <row r="414" spans="1:28" ht="12.75">
      <c r="A414">
        <f t="shared" si="117"/>
        <v>338.300000000001</v>
      </c>
      <c r="B414">
        <f t="shared" si="118"/>
        <v>524.3277951354828</v>
      </c>
      <c r="C414">
        <f t="shared" si="111"/>
        <v>-10.46615761592651</v>
      </c>
      <c r="D414">
        <f t="shared" si="119"/>
        <v>-1441.5366074680185</v>
      </c>
      <c r="E414">
        <f t="shared" si="112"/>
        <v>-55104.31984924218</v>
      </c>
      <c r="F414">
        <f t="shared" si="113"/>
        <v>5264.999999999992</v>
      </c>
      <c r="G414">
        <f t="shared" si="114"/>
        <v>0</v>
      </c>
      <c r="H414">
        <f t="shared" si="107"/>
        <v>3395.043379717369</v>
      </c>
      <c r="I414" s="3">
        <f t="shared" si="115"/>
        <v>0.011649066018132155</v>
      </c>
      <c r="J414">
        <f t="shared" si="116"/>
        <v>9.82182705737274</v>
      </c>
      <c r="K414" s="6">
        <f t="shared" si="108"/>
        <v>0.17</v>
      </c>
      <c r="L414" s="2">
        <f t="shared" si="120"/>
        <v>952.1483900962061</v>
      </c>
      <c r="M414">
        <f t="shared" si="121"/>
        <v>284.74186933161934</v>
      </c>
      <c r="N414">
        <f t="shared" si="109"/>
        <v>0.0016337815090430349</v>
      </c>
      <c r="O414">
        <f t="shared" si="122"/>
        <v>2.6429890828112708</v>
      </c>
      <c r="P414">
        <f t="shared" si="110"/>
        <v>-4.236200321690377</v>
      </c>
      <c r="S414" s="7"/>
      <c r="T414" s="3"/>
      <c r="U414" s="3"/>
      <c r="V414" s="8"/>
      <c r="W414" s="3"/>
      <c r="X414" s="3"/>
      <c r="Y414" s="3"/>
      <c r="Z414" s="3"/>
      <c r="AA414" s="3"/>
      <c r="AB414" s="3"/>
    </row>
    <row r="415" ht="12.75">
      <c r="K415" s="3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2008-12-06T10:12:57Z</dcterms:created>
  <dcterms:modified xsi:type="dcterms:W3CDTF">2009-03-01T10:41:29Z</dcterms:modified>
  <cp:category/>
  <cp:version/>
  <cp:contentType/>
  <cp:contentStatus/>
</cp:coreProperties>
</file>